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4 - Demontáž CAG a N..." sheetId="2" r:id="rId2"/>
    <sheet name="SO 122 - TWY N1, N2, N3, N4" sheetId="3" r:id="rId3"/>
    <sheet name="SO 305 - Výtlačný řad na ..." sheetId="4" r:id="rId4"/>
    <sheet name="SO 402 - Přeložky silnopr..." sheetId="5" r:id="rId5"/>
    <sheet name="SO 408 - Úprava plošného ..." sheetId="6" r:id="rId6"/>
    <sheet name="SO 501 - Stavební připrav..." sheetId="7" r:id="rId7"/>
    <sheet name="SO 703_100, 200 - Sklad k..." sheetId="8" r:id="rId8"/>
    <sheet name="SO 703_700 - Sklad kyslík..." sheetId="9" r:id="rId9"/>
    <sheet name="SO 703.1_700 - Garáže u s..." sheetId="10" r:id="rId10"/>
    <sheet name="SO 704-P - Pilotové zaklá..." sheetId="11" r:id="rId11"/>
    <sheet name="SO 705_100_03 - Svislé a ..." sheetId="12" r:id="rId12"/>
    <sheet name="SO 705_100_06 - Výplně ot..." sheetId="13" r:id="rId13"/>
    <sheet name="SO 705-O - Ocelové konstr..." sheetId="14" r:id="rId14"/>
    <sheet name="SO 705-B - Betonové konst..." sheetId="15" r:id="rId15"/>
    <sheet name="SO 705_700 - Sheltry na A..." sheetId="16" r:id="rId16"/>
    <sheet name="SO 706_100 - Zemní valy s..." sheetId="17" r:id="rId17"/>
    <sheet name="SO 706-O - Ocelové konstr..." sheetId="18" r:id="rId18"/>
    <sheet name="SO 706-B - Betonové konst..." sheetId="19" r:id="rId19"/>
    <sheet name="SO 708_700 - Strojovna SH..." sheetId="20" r:id="rId20"/>
    <sheet name="SO 710_700 - Strojovna SH..." sheetId="21" r:id="rId21"/>
    <sheet name="VRN - Vedlejší rozpočtové..." sheetId="22" r:id="rId22"/>
    <sheet name="Seznam figur" sheetId="23" r:id="rId23"/>
    <sheet name="Pokyny pro vyplnění" sheetId="24" r:id="rId24"/>
  </sheets>
  <definedNames>
    <definedName name="_xlnm.Print_Area" localSheetId="0">'Rekapitulace stavby'!$D$4:$AO$36,'Rekapitulace stavby'!$C$42:$AQ$81</definedName>
    <definedName name="_xlnm.Print_Titles" localSheetId="0">'Rekapitulace stavby'!$52:$52</definedName>
    <definedName name="_xlnm._FilterDatabase" localSheetId="1" hidden="1">'SO 014 - Demontáž CAG a N...'!$C$86:$K$101</definedName>
    <definedName name="_xlnm.Print_Area" localSheetId="1">'SO 014 - Demontáž CAG a N...'!$C$4:$J$41,'SO 014 - Demontáž CAG a N...'!$C$47:$J$66,'SO 014 - Demontáž CAG a N...'!$C$72:$K$101</definedName>
    <definedName name="_xlnm.Print_Titles" localSheetId="1">'SO 014 - Demontáž CAG a N...'!$86:$86</definedName>
    <definedName name="_xlnm._FilterDatabase" localSheetId="2" hidden="1">'SO 122 - TWY N1, N2, N3, N4'!$C$87:$K$108</definedName>
    <definedName name="_xlnm.Print_Area" localSheetId="2">'SO 122 - TWY N1, N2, N3, N4'!$C$4:$J$41,'SO 122 - TWY N1, N2, N3, N4'!$C$47:$J$67,'SO 122 - TWY N1, N2, N3, N4'!$C$73:$K$108</definedName>
    <definedName name="_xlnm.Print_Titles" localSheetId="2">'SO 122 - TWY N1, N2, N3, N4'!$87:$87</definedName>
    <definedName name="_xlnm._FilterDatabase" localSheetId="3" hidden="1">'SO 305 - Výtlačný řad na ...'!$C$87:$K$108</definedName>
    <definedName name="_xlnm.Print_Area" localSheetId="3">'SO 305 - Výtlačný řad na ...'!$C$4:$J$41,'SO 305 - Výtlačný řad na ...'!$C$47:$J$67,'SO 305 - Výtlačný řad na ...'!$C$73:$K$108</definedName>
    <definedName name="_xlnm.Print_Titles" localSheetId="3">'SO 305 - Výtlačný řad na ...'!$87:$87</definedName>
    <definedName name="_xlnm._FilterDatabase" localSheetId="4" hidden="1">'SO 402 - Přeložky silnopr...'!$C$86:$K$97</definedName>
    <definedName name="_xlnm.Print_Area" localSheetId="4">'SO 402 - Přeložky silnopr...'!$C$4:$J$41,'SO 402 - Přeložky silnopr...'!$C$47:$J$66,'SO 402 - Přeložky silnopr...'!$C$72:$K$97</definedName>
    <definedName name="_xlnm.Print_Titles" localSheetId="4">'SO 402 - Přeložky silnopr...'!$86:$86</definedName>
    <definedName name="_xlnm._FilterDatabase" localSheetId="5" hidden="1">'SO 408 - Úprava plošného ...'!$C$85:$K$93</definedName>
    <definedName name="_xlnm.Print_Area" localSheetId="5">'SO 408 - Úprava plošného ...'!$C$4:$J$41,'SO 408 - Úprava plošného ...'!$C$47:$J$65,'SO 408 - Úprava plošného ...'!$C$71:$K$93</definedName>
    <definedName name="_xlnm.Print_Titles" localSheetId="5">'SO 408 - Úprava plošného ...'!$85:$85</definedName>
    <definedName name="_xlnm._FilterDatabase" localSheetId="6" hidden="1">'SO 501 - Stavební připrav...'!$C$85:$K$91</definedName>
    <definedName name="_xlnm.Print_Area" localSheetId="6">'SO 501 - Stavební připrav...'!$C$4:$J$41,'SO 501 - Stavební připrav...'!$C$47:$J$65,'SO 501 - Stavební připrav...'!$C$71:$K$91</definedName>
    <definedName name="_xlnm.Print_Titles" localSheetId="6">'SO 501 - Stavební připrav...'!$85:$85</definedName>
    <definedName name="_xlnm._FilterDatabase" localSheetId="7" hidden="1">'SO 703_100, 200 - Sklad k...'!$C$86:$K$121</definedName>
    <definedName name="_xlnm.Print_Area" localSheetId="7">'SO 703_100, 200 - Sklad k...'!$C$4:$J$41,'SO 703_100, 200 - Sklad k...'!$C$47:$J$66,'SO 703_100, 200 - Sklad k...'!$C$72:$K$121</definedName>
    <definedName name="_xlnm.Print_Titles" localSheetId="7">'SO 703_100, 200 - Sklad k...'!$86:$86</definedName>
    <definedName name="_xlnm._FilterDatabase" localSheetId="8" hidden="1">'SO 703_700 - Sklad kyslík...'!$C$89:$K$144</definedName>
    <definedName name="_xlnm.Print_Area" localSheetId="8">'SO 703_700 - Sklad kyslík...'!$C$4:$J$41,'SO 703_700 - Sklad kyslík...'!$C$47:$J$69,'SO 703_700 - Sklad kyslík...'!$C$75:$K$144</definedName>
    <definedName name="_xlnm.Print_Titles" localSheetId="8">'SO 703_700 - Sklad kyslík...'!$89:$89</definedName>
    <definedName name="_xlnm._FilterDatabase" localSheetId="9" hidden="1">'SO 703.1_700 - Garáže u s...'!$C$86:$K$95</definedName>
    <definedName name="_xlnm.Print_Area" localSheetId="9">'SO 703.1_700 - Garáže u s...'!$C$4:$J$41,'SO 703.1_700 - Garáže u s...'!$C$47:$J$66,'SO 703.1_700 - Garáže u s...'!$C$72:$K$95</definedName>
    <definedName name="_xlnm.Print_Titles" localSheetId="9">'SO 703.1_700 - Garáže u s...'!$86:$86</definedName>
    <definedName name="_xlnm._FilterDatabase" localSheetId="10" hidden="1">'SO 704-P - Pilotové zaklá...'!$C$93:$K$106</definedName>
    <definedName name="_xlnm.Print_Area" localSheetId="10">'SO 704-P - Pilotové zaklá...'!$C$4:$J$43,'SO 704-P - Pilotové zaklá...'!$C$49:$J$71,'SO 704-P - Pilotové zaklá...'!$C$77:$K$106</definedName>
    <definedName name="_xlnm.Print_Titles" localSheetId="10">'SO 704-P - Pilotové zaklá...'!$93:$93</definedName>
    <definedName name="_xlnm._FilterDatabase" localSheetId="11" hidden="1">'SO 705_100_03 - Svislé a ...'!$C$92:$K$131</definedName>
    <definedName name="_xlnm.Print_Area" localSheetId="11">'SO 705_100_03 - Svislé a ...'!$C$4:$J$43,'SO 705_100_03 - Svislé a ...'!$C$49:$J$70,'SO 705_100_03 - Svislé a ...'!$C$76:$K$131</definedName>
    <definedName name="_xlnm.Print_Titles" localSheetId="11">'SO 705_100_03 - Svislé a ...'!$92:$92</definedName>
    <definedName name="_xlnm._FilterDatabase" localSheetId="12" hidden="1">'SO 705_100_06 - Výplně ot...'!$C$92:$K$116</definedName>
    <definedName name="_xlnm.Print_Area" localSheetId="12">'SO 705_100_06 - Výplně ot...'!$C$4:$J$43,'SO 705_100_06 - Výplně ot...'!$C$49:$J$70,'SO 705_100_06 - Výplně ot...'!$C$76:$K$116</definedName>
    <definedName name="_xlnm.Print_Titles" localSheetId="12">'SO 705_100_06 - Výplně ot...'!$92:$92</definedName>
    <definedName name="_xlnm._FilterDatabase" localSheetId="13" hidden="1">'SO 705-O - Ocelové konstr...'!$C$95:$K$131</definedName>
    <definedName name="_xlnm.Print_Area" localSheetId="13">'SO 705-O - Ocelové konstr...'!$C$4:$J$43,'SO 705-O - Ocelové konstr...'!$C$49:$J$73,'SO 705-O - Ocelové konstr...'!$C$79:$K$131</definedName>
    <definedName name="_xlnm.Print_Titles" localSheetId="13">'SO 705-O - Ocelové konstr...'!$95:$95</definedName>
    <definedName name="_xlnm._FilterDatabase" localSheetId="14" hidden="1">'SO 705-B - Betonové konst...'!$C$92:$K$124</definedName>
    <definedName name="_xlnm.Print_Area" localSheetId="14">'SO 705-B - Betonové konst...'!$C$4:$J$43,'SO 705-B - Betonové konst...'!$C$49:$J$70,'SO 705-B - Betonové konst...'!$C$76:$K$124</definedName>
    <definedName name="_xlnm.Print_Titles" localSheetId="14">'SO 705-B - Betonové konst...'!$92:$92</definedName>
    <definedName name="_xlnm._FilterDatabase" localSheetId="15" hidden="1">'SO 705_700 - Sheltry na A...'!$C$87:$K$113</definedName>
    <definedName name="_xlnm.Print_Area" localSheetId="15">'SO 705_700 - Sheltry na A...'!$C$4:$J$41,'SO 705_700 - Sheltry na A...'!$C$47:$J$67,'SO 705_700 - Sheltry na A...'!$C$73:$K$113</definedName>
    <definedName name="_xlnm.Print_Titles" localSheetId="15">'SO 705_700 - Sheltry na A...'!$87:$87</definedName>
    <definedName name="_xlnm._FilterDatabase" localSheetId="16" hidden="1">'SO 706_100 - Zemní valy s...'!$C$87:$K$105</definedName>
    <definedName name="_xlnm.Print_Area" localSheetId="16">'SO 706_100 - Zemní valy s...'!$C$4:$J$41,'SO 706_100 - Zemní valy s...'!$C$47:$J$67,'SO 706_100 - Zemní valy s...'!$C$73:$K$105</definedName>
    <definedName name="_xlnm.Print_Titles" localSheetId="16">'SO 706_100 - Zemní valy s...'!$87:$87</definedName>
    <definedName name="_xlnm._FilterDatabase" localSheetId="17" hidden="1">'SO 706-O - Ocelové konstr...'!$C$92:$K$101</definedName>
    <definedName name="_xlnm.Print_Area" localSheetId="17">'SO 706-O - Ocelové konstr...'!$C$4:$J$43,'SO 706-O - Ocelové konstr...'!$C$49:$J$70,'SO 706-O - Ocelové konstr...'!$C$76:$K$101</definedName>
    <definedName name="_xlnm.Print_Titles" localSheetId="17">'SO 706-O - Ocelové konstr...'!$92:$92</definedName>
    <definedName name="_xlnm._FilterDatabase" localSheetId="18" hidden="1">'SO 706-B - Betonové konst...'!$C$93:$K$108</definedName>
    <definedName name="_xlnm.Print_Area" localSheetId="18">'SO 706-B - Betonové konst...'!$C$4:$J$43,'SO 706-B - Betonové konst...'!$C$49:$J$71,'SO 706-B - Betonové konst...'!$C$77:$K$108</definedName>
    <definedName name="_xlnm.Print_Titles" localSheetId="18">'SO 706-B - Betonové konst...'!$93:$93</definedName>
    <definedName name="_xlnm._FilterDatabase" localSheetId="19" hidden="1">'SO 708_700 - Strojovna SH...'!$C$86:$K$98</definedName>
    <definedName name="_xlnm.Print_Area" localSheetId="19">'SO 708_700 - Strojovna SH...'!$C$4:$J$41,'SO 708_700 - Strojovna SH...'!$C$47:$J$66,'SO 708_700 - Strojovna SH...'!$C$72:$K$98</definedName>
    <definedName name="_xlnm.Print_Titles" localSheetId="19">'SO 708_700 - Strojovna SH...'!$86:$86</definedName>
    <definedName name="_xlnm._FilterDatabase" localSheetId="20" hidden="1">'SO 710_700 - Strojovna SH...'!$C$86:$K$100</definedName>
    <definedName name="_xlnm.Print_Area" localSheetId="20">'SO 710_700 - Strojovna SH...'!$C$4:$J$41,'SO 710_700 - Strojovna SH...'!$C$47:$J$66,'SO 710_700 - Strojovna SH...'!$C$72:$K$100</definedName>
    <definedName name="_xlnm.Print_Titles" localSheetId="20">'SO 710_700 - Strojovna SH...'!$86:$86</definedName>
    <definedName name="_xlnm._FilterDatabase" localSheetId="21" hidden="1">'VRN - Vedlejší rozpočtové...'!$C$86:$K$92</definedName>
    <definedName name="_xlnm.Print_Area" localSheetId="21">'VRN - Vedlejší rozpočtové...'!$C$4:$J$41,'VRN - Vedlejší rozpočtové...'!$C$47:$J$66,'VRN - Vedlejší rozpočtové...'!$C$72:$K$92</definedName>
    <definedName name="_xlnm.Print_Titles" localSheetId="21">'VRN - Vedlejší rozpočtové...'!$86:$86</definedName>
    <definedName name="_xlnm.Print_Area" localSheetId="22">'Seznam figur'!$C$4:$G$193</definedName>
    <definedName name="_xlnm.Print_Titles" localSheetId="22">'Seznam figur'!$9:$9</definedName>
    <definedName name="_xlnm.Print_Area" localSheetId="23">'Pokyny pro vyplnění'!$B$2:$K$71,'Pokyny pro vyplnění'!$B$74:$K$118,'Pokyny pro vyplnění'!$B$121:$K$161,'Pokyny pro vyplnění'!$B$164:$K$219</definedName>
  </definedNames>
  <calcPr/>
</workbook>
</file>

<file path=xl/calcChain.xml><?xml version="1.0" encoding="utf-8"?>
<calcChain xmlns="http://schemas.openxmlformats.org/spreadsheetml/2006/main">
  <c i="23" l="1" r="D7"/>
  <c i="22" r="J39"/>
  <c r="J38"/>
  <c i="1" r="AY80"/>
  <c i="22" r="J37"/>
  <c i="1" r="AX80"/>
  <c i="22" r="BI90"/>
  <c r="BH90"/>
  <c r="BG90"/>
  <c r="BF90"/>
  <c r="T90"/>
  <c r="T89"/>
  <c r="T88"/>
  <c r="T87"/>
  <c r="R90"/>
  <c r="R89"/>
  <c r="R88"/>
  <c r="R87"/>
  <c r="P90"/>
  <c r="P89"/>
  <c r="P88"/>
  <c r="P87"/>
  <c i="1" r="AU80"/>
  <c i="22" r="J83"/>
  <c r="F83"/>
  <c r="F81"/>
  <c r="E79"/>
  <c r="J58"/>
  <c r="F58"/>
  <c r="F56"/>
  <c r="E54"/>
  <c r="J26"/>
  <c r="E26"/>
  <c r="J59"/>
  <c r="J25"/>
  <c r="J20"/>
  <c r="E20"/>
  <c r="F84"/>
  <c r="J19"/>
  <c r="J14"/>
  <c r="J81"/>
  <c r="E7"/>
  <c r="E75"/>
  <c i="21" r="J39"/>
  <c r="J38"/>
  <c i="1" r="AY79"/>
  <c i="21" r="J37"/>
  <c i="1" r="AX79"/>
  <c i="21" r="BI97"/>
  <c r="BH97"/>
  <c r="BG97"/>
  <c r="BF97"/>
  <c r="T97"/>
  <c r="T96"/>
  <c r="R97"/>
  <c r="R96"/>
  <c r="P97"/>
  <c r="P96"/>
  <c r="BI91"/>
  <c r="BH91"/>
  <c r="BG91"/>
  <c r="BF91"/>
  <c r="T91"/>
  <c r="R91"/>
  <c r="P91"/>
  <c r="BI89"/>
  <c r="BH89"/>
  <c r="BG89"/>
  <c r="BF89"/>
  <c r="T89"/>
  <c r="R89"/>
  <c r="P89"/>
  <c r="J83"/>
  <c r="F83"/>
  <c r="F81"/>
  <c r="E79"/>
  <c r="J58"/>
  <c r="F58"/>
  <c r="F56"/>
  <c r="E54"/>
  <c r="J26"/>
  <c r="E26"/>
  <c r="J59"/>
  <c r="J25"/>
  <c r="J20"/>
  <c r="E20"/>
  <c r="F84"/>
  <c r="J19"/>
  <c r="J14"/>
  <c r="J81"/>
  <c r="E7"/>
  <c r="E75"/>
  <c i="20" r="J39"/>
  <c r="J38"/>
  <c i="1" r="AY78"/>
  <c i="20" r="J37"/>
  <c i="1" r="AX78"/>
  <c i="20" r="BI95"/>
  <c r="BH95"/>
  <c r="BG95"/>
  <c r="BF95"/>
  <c r="T95"/>
  <c r="T94"/>
  <c r="R95"/>
  <c r="R94"/>
  <c r="P95"/>
  <c r="P94"/>
  <c r="BI89"/>
  <c r="BH89"/>
  <c r="BG89"/>
  <c r="BF89"/>
  <c r="T89"/>
  <c r="T88"/>
  <c r="T87"/>
  <c r="R89"/>
  <c r="R88"/>
  <c r="R87"/>
  <c r="P89"/>
  <c r="P88"/>
  <c r="P87"/>
  <c i="1" r="AU78"/>
  <c i="20" r="J83"/>
  <c r="F83"/>
  <c r="F81"/>
  <c r="E79"/>
  <c r="J58"/>
  <c r="F58"/>
  <c r="F56"/>
  <c r="E54"/>
  <c r="J26"/>
  <c r="E26"/>
  <c r="J84"/>
  <c r="J25"/>
  <c r="J20"/>
  <c r="E20"/>
  <c r="F59"/>
  <c r="J19"/>
  <c r="J14"/>
  <c r="J81"/>
  <c r="E7"/>
  <c r="E75"/>
  <c i="19" r="T96"/>
  <c r="R96"/>
  <c r="P96"/>
  <c r="BK96"/>
  <c r="J96"/>
  <c r="J69"/>
  <c r="J41"/>
  <c r="J40"/>
  <c i="1" r="AY77"/>
  <c i="19" r="J39"/>
  <c i="1" r="AX77"/>
  <c i="19" r="BI106"/>
  <c r="BH106"/>
  <c r="BG106"/>
  <c r="BF106"/>
  <c r="T106"/>
  <c r="T105"/>
  <c r="R106"/>
  <c r="R105"/>
  <c r="R95"/>
  <c r="R94"/>
  <c r="P106"/>
  <c r="P105"/>
  <c r="BI97"/>
  <c r="BH97"/>
  <c r="BG97"/>
  <c r="BF97"/>
  <c r="T97"/>
  <c r="R97"/>
  <c r="P97"/>
  <c r="J91"/>
  <c r="J90"/>
  <c r="F90"/>
  <c r="F88"/>
  <c r="E86"/>
  <c r="J63"/>
  <c r="J62"/>
  <c r="F62"/>
  <c r="F60"/>
  <c r="E58"/>
  <c r="J22"/>
  <c r="E22"/>
  <c r="F63"/>
  <c r="J21"/>
  <c r="J16"/>
  <c r="J88"/>
  <c r="E7"/>
  <c r="E80"/>
  <c i="18" r="J41"/>
  <c r="J40"/>
  <c i="1" r="AY76"/>
  <c i="18" r="J39"/>
  <c i="1" r="AX76"/>
  <c i="18" r="BI96"/>
  <c r="BH96"/>
  <c r="BG96"/>
  <c r="BF96"/>
  <c r="T96"/>
  <c r="R96"/>
  <c r="R95"/>
  <c r="R94"/>
  <c r="R93"/>
  <c r="P96"/>
  <c r="P95"/>
  <c r="P94"/>
  <c r="P93"/>
  <c i="1" r="AU76"/>
  <c i="18" r="J90"/>
  <c r="J89"/>
  <c r="F89"/>
  <c r="F87"/>
  <c r="E85"/>
  <c r="J63"/>
  <c r="J62"/>
  <c r="F62"/>
  <c r="F60"/>
  <c r="E58"/>
  <c r="J22"/>
  <c r="E22"/>
  <c r="F90"/>
  <c r="J21"/>
  <c r="J16"/>
  <c r="J60"/>
  <c r="E7"/>
  <c r="E52"/>
  <c i="17" r="J39"/>
  <c r="J38"/>
  <c i="1" r="AY74"/>
  <c i="17" r="J37"/>
  <c i="1" r="AX74"/>
  <c i="17" r="BI103"/>
  <c r="BH103"/>
  <c r="BG103"/>
  <c r="BF103"/>
  <c r="T103"/>
  <c r="R103"/>
  <c r="P103"/>
  <c r="BI100"/>
  <c r="BH100"/>
  <c r="BG100"/>
  <c r="BF100"/>
  <c r="T100"/>
  <c r="R100"/>
  <c r="P100"/>
  <c r="BI91"/>
  <c r="BH91"/>
  <c r="BG91"/>
  <c r="BF91"/>
  <c r="T91"/>
  <c r="T90"/>
  <c r="R91"/>
  <c r="R90"/>
  <c r="P91"/>
  <c r="P90"/>
  <c r="J84"/>
  <c r="F84"/>
  <c r="F82"/>
  <c r="E80"/>
  <c r="J58"/>
  <c r="F58"/>
  <c r="F56"/>
  <c r="E54"/>
  <c r="J26"/>
  <c r="E26"/>
  <c r="J59"/>
  <c r="J25"/>
  <c r="J20"/>
  <c r="E20"/>
  <c r="F85"/>
  <c r="J19"/>
  <c r="J14"/>
  <c r="J82"/>
  <c r="E7"/>
  <c r="E50"/>
  <c i="16" r="J39"/>
  <c r="J38"/>
  <c i="1" r="AY73"/>
  <c i="16" r="J37"/>
  <c i="1" r="AX73"/>
  <c i="16" r="BI110"/>
  <c r="BH110"/>
  <c r="BG110"/>
  <c r="BF110"/>
  <c r="T110"/>
  <c r="T109"/>
  <c r="R110"/>
  <c r="R109"/>
  <c r="P110"/>
  <c r="P109"/>
  <c r="BI104"/>
  <c r="BH104"/>
  <c r="BG104"/>
  <c r="BF104"/>
  <c r="T104"/>
  <c r="R104"/>
  <c r="P104"/>
  <c r="BI101"/>
  <c r="BH101"/>
  <c r="BG101"/>
  <c r="BF101"/>
  <c r="T101"/>
  <c r="R101"/>
  <c r="P101"/>
  <c r="BI95"/>
  <c r="BH95"/>
  <c r="BG95"/>
  <c r="BF95"/>
  <c r="T95"/>
  <c r="R95"/>
  <c r="P95"/>
  <c r="BI90"/>
  <c r="BH90"/>
  <c r="BG90"/>
  <c r="BF90"/>
  <c r="T90"/>
  <c r="R90"/>
  <c r="P90"/>
  <c r="J84"/>
  <c r="F84"/>
  <c r="F82"/>
  <c r="E80"/>
  <c r="J58"/>
  <c r="F58"/>
  <c r="F56"/>
  <c r="E54"/>
  <c r="J26"/>
  <c r="E26"/>
  <c r="J85"/>
  <c r="J25"/>
  <c r="J20"/>
  <c r="E20"/>
  <c r="F85"/>
  <c r="J19"/>
  <c r="J14"/>
  <c r="J56"/>
  <c r="E7"/>
  <c r="E76"/>
  <c i="15" r="J41"/>
  <c r="J40"/>
  <c i="1" r="AY72"/>
  <c i="15" r="J39"/>
  <c i="1" r="AX72"/>
  <c i="15" r="BI120"/>
  <c r="BH120"/>
  <c r="BG120"/>
  <c r="BF120"/>
  <c r="T120"/>
  <c r="R120"/>
  <c r="P120"/>
  <c r="BI118"/>
  <c r="BH118"/>
  <c r="BG118"/>
  <c r="BF118"/>
  <c r="T118"/>
  <c r="R118"/>
  <c r="P118"/>
  <c r="BI113"/>
  <c r="BH113"/>
  <c r="BG113"/>
  <c r="BF113"/>
  <c r="T113"/>
  <c r="R113"/>
  <c r="P113"/>
  <c r="BI111"/>
  <c r="BH111"/>
  <c r="BG111"/>
  <c r="BF111"/>
  <c r="T111"/>
  <c r="R111"/>
  <c r="P111"/>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J90"/>
  <c r="J89"/>
  <c r="F89"/>
  <c r="F87"/>
  <c r="E85"/>
  <c r="J63"/>
  <c r="J62"/>
  <c r="F62"/>
  <c r="F60"/>
  <c r="E58"/>
  <c r="J22"/>
  <c r="E22"/>
  <c r="F63"/>
  <c r="J21"/>
  <c r="J16"/>
  <c r="J60"/>
  <c r="E7"/>
  <c r="E79"/>
  <c i="14" r="J41"/>
  <c r="J40"/>
  <c i="1" r="AY71"/>
  <c i="14" r="J39"/>
  <c i="1" r="AX71"/>
  <c i="14" r="BI126"/>
  <c r="BH126"/>
  <c r="BG126"/>
  <c r="BF126"/>
  <c r="T126"/>
  <c r="T125"/>
  <c r="T124"/>
  <c r="R126"/>
  <c r="R125"/>
  <c r="R124"/>
  <c r="P126"/>
  <c r="P125"/>
  <c r="P124"/>
  <c r="BI121"/>
  <c r="BH121"/>
  <c r="BG121"/>
  <c r="BF121"/>
  <c r="T121"/>
  <c r="T120"/>
  <c r="R121"/>
  <c r="R120"/>
  <c r="P121"/>
  <c r="P120"/>
  <c r="BI113"/>
  <c r="BH113"/>
  <c r="BG113"/>
  <c r="BF113"/>
  <c r="T113"/>
  <c r="R113"/>
  <c r="P113"/>
  <c r="BI106"/>
  <c r="BH106"/>
  <c r="BG106"/>
  <c r="BF106"/>
  <c r="T106"/>
  <c r="R106"/>
  <c r="P106"/>
  <c r="BI99"/>
  <c r="BH99"/>
  <c r="BG99"/>
  <c r="BF99"/>
  <c r="T99"/>
  <c r="R99"/>
  <c r="P99"/>
  <c r="J93"/>
  <c r="J92"/>
  <c r="F92"/>
  <c r="F90"/>
  <c r="E88"/>
  <c r="J63"/>
  <c r="J62"/>
  <c r="F62"/>
  <c r="F60"/>
  <c r="E58"/>
  <c r="J22"/>
  <c r="E22"/>
  <c r="F63"/>
  <c r="J21"/>
  <c r="J16"/>
  <c r="J60"/>
  <c r="E7"/>
  <c r="E82"/>
  <c i="13" r="J41"/>
  <c r="J40"/>
  <c i="1" r="AY69"/>
  <c i="13" r="J39"/>
  <c i="1" r="AX69"/>
  <c i="13" r="BI114"/>
  <c r="BH114"/>
  <c r="BG114"/>
  <c r="BF114"/>
  <c r="T114"/>
  <c r="T113"/>
  <c r="R114"/>
  <c r="R113"/>
  <c r="P114"/>
  <c r="P113"/>
  <c r="BI110"/>
  <c r="BH110"/>
  <c r="BG110"/>
  <c r="BF110"/>
  <c r="T110"/>
  <c r="R110"/>
  <c r="P110"/>
  <c r="BI107"/>
  <c r="BH107"/>
  <c r="BG107"/>
  <c r="BF107"/>
  <c r="T107"/>
  <c r="R107"/>
  <c r="P107"/>
  <c r="BI104"/>
  <c r="BH104"/>
  <c r="BG104"/>
  <c r="BF104"/>
  <c r="T104"/>
  <c r="R104"/>
  <c r="P104"/>
  <c r="BI101"/>
  <c r="BH101"/>
  <c r="BG101"/>
  <c r="BF101"/>
  <c r="T101"/>
  <c r="R101"/>
  <c r="P101"/>
  <c r="BI98"/>
  <c r="BH98"/>
  <c r="BG98"/>
  <c r="BF98"/>
  <c r="T98"/>
  <c r="R98"/>
  <c r="P98"/>
  <c r="BI95"/>
  <c r="BH95"/>
  <c r="BG95"/>
  <c r="BF95"/>
  <c r="T95"/>
  <c r="R95"/>
  <c r="P95"/>
  <c r="J89"/>
  <c r="F89"/>
  <c r="F87"/>
  <c r="E85"/>
  <c r="J62"/>
  <c r="F62"/>
  <c r="F60"/>
  <c r="E58"/>
  <c r="J28"/>
  <c r="E28"/>
  <c r="J63"/>
  <c r="J27"/>
  <c r="J22"/>
  <c r="E22"/>
  <c r="F90"/>
  <c r="J21"/>
  <c r="J16"/>
  <c r="J87"/>
  <c r="E7"/>
  <c r="E52"/>
  <c i="12" r="J41"/>
  <c r="J40"/>
  <c i="1" r="AY68"/>
  <c i="12" r="J39"/>
  <c i="1" r="AX68"/>
  <c i="12"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1"/>
  <c r="BH111"/>
  <c r="BG111"/>
  <c r="BF111"/>
  <c r="T111"/>
  <c r="R111"/>
  <c r="P111"/>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J89"/>
  <c r="F89"/>
  <c r="F87"/>
  <c r="E85"/>
  <c r="J62"/>
  <c r="F62"/>
  <c r="F60"/>
  <c r="E58"/>
  <c r="J28"/>
  <c r="E28"/>
  <c r="J90"/>
  <c r="J27"/>
  <c r="J22"/>
  <c r="E22"/>
  <c r="F90"/>
  <c r="J21"/>
  <c r="J16"/>
  <c r="J87"/>
  <c r="E7"/>
  <c r="E52"/>
  <c i="11" r="J41"/>
  <c r="J40"/>
  <c i="1" r="AY66"/>
  <c i="11" r="J39"/>
  <c i="1" r="AX66"/>
  <c i="11" r="BI104"/>
  <c r="BH104"/>
  <c r="BG104"/>
  <c r="BF104"/>
  <c r="T104"/>
  <c r="T103"/>
  <c r="R104"/>
  <c r="R103"/>
  <c r="P104"/>
  <c r="P103"/>
  <c r="BI97"/>
  <c r="BH97"/>
  <c r="BG97"/>
  <c r="BF97"/>
  <c r="T97"/>
  <c r="T96"/>
  <c r="T95"/>
  <c r="T94"/>
  <c r="R97"/>
  <c r="R96"/>
  <c r="R95"/>
  <c r="R94"/>
  <c r="P97"/>
  <c r="P96"/>
  <c r="P95"/>
  <c r="P94"/>
  <c i="1" r="AU66"/>
  <c i="11" r="J91"/>
  <c r="J90"/>
  <c r="F90"/>
  <c r="F88"/>
  <c r="E86"/>
  <c r="J63"/>
  <c r="J62"/>
  <c r="F62"/>
  <c r="F60"/>
  <c r="E58"/>
  <c r="J22"/>
  <c r="E22"/>
  <c r="F63"/>
  <c r="J21"/>
  <c r="J16"/>
  <c r="J60"/>
  <c r="E7"/>
  <c r="E52"/>
  <c i="10" r="J39"/>
  <c r="J38"/>
  <c i="1" r="AY64"/>
  <c i="10" r="J37"/>
  <c i="1" r="AX64"/>
  <c i="10" r="BI92"/>
  <c r="BH92"/>
  <c r="BG92"/>
  <c r="BF92"/>
  <c r="T92"/>
  <c r="T91"/>
  <c r="R92"/>
  <c r="R91"/>
  <c r="P92"/>
  <c r="P91"/>
  <c r="BI89"/>
  <c r="BH89"/>
  <c r="BG89"/>
  <c r="BF89"/>
  <c r="T89"/>
  <c r="T88"/>
  <c r="T87"/>
  <c r="R89"/>
  <c r="R88"/>
  <c r="R87"/>
  <c r="P89"/>
  <c r="P88"/>
  <c r="P87"/>
  <c i="1" r="AU64"/>
  <c i="10" r="J83"/>
  <c r="F83"/>
  <c r="F81"/>
  <c r="E79"/>
  <c r="J58"/>
  <c r="F58"/>
  <c r="F56"/>
  <c r="E54"/>
  <c r="J26"/>
  <c r="E26"/>
  <c r="J84"/>
  <c r="J25"/>
  <c r="J20"/>
  <c r="E20"/>
  <c r="F84"/>
  <c r="J19"/>
  <c r="J14"/>
  <c r="J81"/>
  <c r="E7"/>
  <c r="E50"/>
  <c i="9" r="J39"/>
  <c r="J38"/>
  <c i="1" r="AY63"/>
  <c i="9" r="J37"/>
  <c i="1" r="AX63"/>
  <c i="9" r="BI141"/>
  <c r="BH141"/>
  <c r="BG141"/>
  <c r="BF141"/>
  <c r="T141"/>
  <c r="T140"/>
  <c r="R141"/>
  <c r="R140"/>
  <c r="P141"/>
  <c r="P140"/>
  <c r="BI135"/>
  <c r="BH135"/>
  <c r="BG135"/>
  <c r="BF135"/>
  <c r="T135"/>
  <c r="T134"/>
  <c r="R135"/>
  <c r="R134"/>
  <c r="P135"/>
  <c r="P134"/>
  <c r="BI131"/>
  <c r="BH131"/>
  <c r="BG131"/>
  <c r="BF131"/>
  <c r="T131"/>
  <c r="R131"/>
  <c r="P131"/>
  <c r="BI128"/>
  <c r="BH128"/>
  <c r="BG128"/>
  <c r="BF128"/>
  <c r="T128"/>
  <c r="R128"/>
  <c r="P128"/>
  <c r="BI125"/>
  <c r="BH125"/>
  <c r="BG125"/>
  <c r="BF125"/>
  <c r="T125"/>
  <c r="R125"/>
  <c r="P125"/>
  <c r="BI122"/>
  <c r="BH122"/>
  <c r="BG122"/>
  <c r="BF122"/>
  <c r="T122"/>
  <c r="R122"/>
  <c r="P122"/>
  <c r="BI119"/>
  <c r="BH119"/>
  <c r="BG119"/>
  <c r="BF119"/>
  <c r="T119"/>
  <c r="R119"/>
  <c r="P119"/>
  <c r="BI116"/>
  <c r="BH116"/>
  <c r="BG116"/>
  <c r="BF116"/>
  <c r="T116"/>
  <c r="R116"/>
  <c r="P116"/>
  <c r="BI112"/>
  <c r="BH112"/>
  <c r="BG112"/>
  <c r="BF112"/>
  <c r="T112"/>
  <c r="R112"/>
  <c r="P112"/>
  <c r="BI106"/>
  <c r="BH106"/>
  <c r="BG106"/>
  <c r="BF106"/>
  <c r="T106"/>
  <c r="T105"/>
  <c r="R106"/>
  <c r="R105"/>
  <c r="P106"/>
  <c r="P105"/>
  <c r="BI101"/>
  <c r="BH101"/>
  <c r="BG101"/>
  <c r="BF101"/>
  <c r="T101"/>
  <c r="R101"/>
  <c r="P101"/>
  <c r="BI96"/>
  <c r="BH96"/>
  <c r="BG96"/>
  <c r="BF96"/>
  <c r="T96"/>
  <c r="R96"/>
  <c r="P96"/>
  <c r="BI92"/>
  <c r="BH92"/>
  <c r="BG92"/>
  <c r="BF92"/>
  <c r="T92"/>
  <c r="R92"/>
  <c r="P92"/>
  <c r="J86"/>
  <c r="F86"/>
  <c r="F84"/>
  <c r="E82"/>
  <c r="J58"/>
  <c r="F58"/>
  <c r="F56"/>
  <c r="E54"/>
  <c r="J26"/>
  <c r="E26"/>
  <c r="J87"/>
  <c r="J25"/>
  <c r="J20"/>
  <c r="E20"/>
  <c r="F59"/>
  <c r="J19"/>
  <c r="J14"/>
  <c r="J84"/>
  <c r="E7"/>
  <c r="E78"/>
  <c i="8" r="J39"/>
  <c r="J38"/>
  <c i="1" r="AY62"/>
  <c i="8" r="J37"/>
  <c i="1" r="AX62"/>
  <c i="8"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3"/>
  <c r="F83"/>
  <c r="F81"/>
  <c r="E79"/>
  <c r="J58"/>
  <c r="F58"/>
  <c r="F56"/>
  <c r="E54"/>
  <c r="J26"/>
  <c r="E26"/>
  <c r="J59"/>
  <c r="J25"/>
  <c r="J20"/>
  <c r="E20"/>
  <c r="F59"/>
  <c r="J19"/>
  <c r="J14"/>
  <c r="J81"/>
  <c r="E7"/>
  <c r="E75"/>
  <c i="7" r="J39"/>
  <c r="J38"/>
  <c i="1" r="AY61"/>
  <c i="7" r="J37"/>
  <c i="1" r="AX61"/>
  <c i="7" r="BI90"/>
  <c r="BH90"/>
  <c r="BG90"/>
  <c r="BF90"/>
  <c r="T90"/>
  <c r="R90"/>
  <c r="P90"/>
  <c r="BI88"/>
  <c r="BH88"/>
  <c r="BG88"/>
  <c r="BF88"/>
  <c r="T88"/>
  <c r="R88"/>
  <c r="P88"/>
  <c r="J82"/>
  <c r="F82"/>
  <c r="F80"/>
  <c r="E78"/>
  <c r="J58"/>
  <c r="F58"/>
  <c r="F56"/>
  <c r="E54"/>
  <c r="J26"/>
  <c r="E26"/>
  <c r="J83"/>
  <c r="J25"/>
  <c r="J20"/>
  <c r="E20"/>
  <c r="F83"/>
  <c r="J19"/>
  <c r="J14"/>
  <c r="J56"/>
  <c r="E7"/>
  <c r="E74"/>
  <c i="6" r="J39"/>
  <c r="J38"/>
  <c i="1" r="AY60"/>
  <c i="6" r="J37"/>
  <c i="1" r="AX60"/>
  <c i="6" r="BI91"/>
  <c r="BH91"/>
  <c r="BG91"/>
  <c r="BF91"/>
  <c r="T91"/>
  <c r="R91"/>
  <c r="P91"/>
  <c r="BI88"/>
  <c r="BH88"/>
  <c r="BG88"/>
  <c r="BF88"/>
  <c r="T88"/>
  <c r="R88"/>
  <c r="P88"/>
  <c r="J82"/>
  <c r="F82"/>
  <c r="F80"/>
  <c r="E78"/>
  <c r="J58"/>
  <c r="F58"/>
  <c r="F56"/>
  <c r="E54"/>
  <c r="J26"/>
  <c r="E26"/>
  <c r="J83"/>
  <c r="J25"/>
  <c r="J20"/>
  <c r="E20"/>
  <c r="F83"/>
  <c r="J19"/>
  <c r="J14"/>
  <c r="J80"/>
  <c r="E7"/>
  <c r="E74"/>
  <c i="5" r="J39"/>
  <c r="J38"/>
  <c i="1" r="AY59"/>
  <c i="5" r="J37"/>
  <c i="1" r="AX59"/>
  <c i="5" r="BI94"/>
  <c r="BH94"/>
  <c r="BG94"/>
  <c r="BF94"/>
  <c r="T94"/>
  <c r="R94"/>
  <c r="P94"/>
  <c r="BI90"/>
  <c r="BH90"/>
  <c r="BG90"/>
  <c r="BF90"/>
  <c r="T90"/>
  <c r="R90"/>
  <c r="P90"/>
  <c r="J83"/>
  <c r="F83"/>
  <c r="F81"/>
  <c r="E79"/>
  <c r="J58"/>
  <c r="F58"/>
  <c r="F56"/>
  <c r="E54"/>
  <c r="J26"/>
  <c r="E26"/>
  <c r="J84"/>
  <c r="J25"/>
  <c r="J20"/>
  <c r="E20"/>
  <c r="F84"/>
  <c r="J19"/>
  <c r="J14"/>
  <c r="J81"/>
  <c r="E7"/>
  <c r="E75"/>
  <c i="4" r="J39"/>
  <c r="J38"/>
  <c i="1" r="AY58"/>
  <c i="4" r="J37"/>
  <c i="1" r="AX58"/>
  <c i="4" r="BI106"/>
  <c r="BH106"/>
  <c r="BG106"/>
  <c r="BF106"/>
  <c r="T106"/>
  <c r="R106"/>
  <c r="P106"/>
  <c r="BI103"/>
  <c r="BH103"/>
  <c r="BG103"/>
  <c r="BF103"/>
  <c r="T103"/>
  <c r="R103"/>
  <c r="P103"/>
  <c r="BI91"/>
  <c r="BH91"/>
  <c r="BG91"/>
  <c r="BF91"/>
  <c r="T91"/>
  <c r="T90"/>
  <c r="R91"/>
  <c r="R90"/>
  <c r="P91"/>
  <c r="P90"/>
  <c r="J84"/>
  <c r="F84"/>
  <c r="F82"/>
  <c r="E80"/>
  <c r="J58"/>
  <c r="F58"/>
  <c r="F56"/>
  <c r="E54"/>
  <c r="J26"/>
  <c r="E26"/>
  <c r="J85"/>
  <c r="J25"/>
  <c r="J20"/>
  <c r="E20"/>
  <c r="F59"/>
  <c r="J19"/>
  <c r="J14"/>
  <c r="J82"/>
  <c r="E7"/>
  <c r="E76"/>
  <c i="3" r="J39"/>
  <c r="J38"/>
  <c i="1" r="AY57"/>
  <c i="3" r="J37"/>
  <c i="1" r="AX57"/>
  <c i="3" r="BI106"/>
  <c r="BH106"/>
  <c r="BG106"/>
  <c r="BF106"/>
  <c r="T106"/>
  <c r="R106"/>
  <c r="P106"/>
  <c r="BI103"/>
  <c r="BH103"/>
  <c r="BG103"/>
  <c r="BF103"/>
  <c r="T103"/>
  <c r="R103"/>
  <c r="P103"/>
  <c r="BI100"/>
  <c r="BH100"/>
  <c r="BG100"/>
  <c r="BF100"/>
  <c r="T100"/>
  <c r="R100"/>
  <c r="P100"/>
  <c r="BI91"/>
  <c r="BH91"/>
  <c r="BG91"/>
  <c r="BF91"/>
  <c r="T91"/>
  <c r="R91"/>
  <c r="P91"/>
  <c r="J84"/>
  <c r="F84"/>
  <c r="F82"/>
  <c r="E80"/>
  <c r="J58"/>
  <c r="F58"/>
  <c r="F56"/>
  <c r="E54"/>
  <c r="J26"/>
  <c r="E26"/>
  <c r="J85"/>
  <c r="J25"/>
  <c r="J20"/>
  <c r="E20"/>
  <c r="F59"/>
  <c r="J19"/>
  <c r="J14"/>
  <c r="J56"/>
  <c r="E7"/>
  <c r="E50"/>
  <c i="2" r="J39"/>
  <c r="J38"/>
  <c i="1" r="AY56"/>
  <c i="2" r="J37"/>
  <c i="1" r="AX56"/>
  <c i="2" r="BI99"/>
  <c r="BH99"/>
  <c r="BG99"/>
  <c r="BF99"/>
  <c r="T99"/>
  <c r="R99"/>
  <c r="P99"/>
  <c r="BI96"/>
  <c r="BH96"/>
  <c r="BG96"/>
  <c r="BF96"/>
  <c r="T96"/>
  <c r="R96"/>
  <c r="P96"/>
  <c r="BI93"/>
  <c r="BH93"/>
  <c r="BG93"/>
  <c r="BF93"/>
  <c r="T93"/>
  <c r="R93"/>
  <c r="P93"/>
  <c r="BI90"/>
  <c r="BH90"/>
  <c r="BG90"/>
  <c r="BF90"/>
  <c r="T90"/>
  <c r="R90"/>
  <c r="P90"/>
  <c r="J83"/>
  <c r="F83"/>
  <c r="F81"/>
  <c r="E79"/>
  <c r="J58"/>
  <c r="F58"/>
  <c r="F56"/>
  <c r="E54"/>
  <c r="J26"/>
  <c r="E26"/>
  <c r="J84"/>
  <c r="J25"/>
  <c r="J20"/>
  <c r="E20"/>
  <c r="F59"/>
  <c r="J19"/>
  <c r="J14"/>
  <c r="J56"/>
  <c r="E7"/>
  <c r="E75"/>
  <c i="1" r="L50"/>
  <c r="AM50"/>
  <c r="AM49"/>
  <c r="L49"/>
  <c r="AM47"/>
  <c r="L47"/>
  <c r="L45"/>
  <c r="L44"/>
  <c i="14" r="BK121"/>
  <c i="8" r="BK108"/>
  <c i="12" r="BK114"/>
  <c i="5" r="BK94"/>
  <c i="8" r="J98"/>
  <c i="13" r="BK101"/>
  <c i="16" r="BK90"/>
  <c i="13" r="J101"/>
  <c i="8" r="J116"/>
  <c i="11" r="J104"/>
  <c i="15" r="BK104"/>
  <c i="8" r="J112"/>
  <c i="2" r="BK93"/>
  <c i="8" r="BK110"/>
  <c i="2" r="F36"/>
  <c i="16" r="J110"/>
  <c i="8" r="BK114"/>
  <c i="21" r="J91"/>
  <c i="12" r="J111"/>
  <c i="13" r="BK104"/>
  <c i="3" r="BK106"/>
  <c i="9" r="BK106"/>
  <c i="21" r="J97"/>
  <c i="13" r="J98"/>
  <c i="8" r="BK90"/>
  <c i="12" r="BK108"/>
  <c i="18" r="J96"/>
  <c i="11" r="F38"/>
  <c i="18" r="F41"/>
  <c i="1" r="BD76"/>
  <c i="14" r="J121"/>
  <c i="12" r="BK102"/>
  <c i="13" r="BK98"/>
  <c i="3" r="J100"/>
  <c i="21" r="J89"/>
  <c i="9" r="J135"/>
  <c i="1" r="AS67"/>
  <c i="13" r="J107"/>
  <c i="8" r="J114"/>
  <c i="10" r="J92"/>
  <c i="8" r="BK94"/>
  <c i="15" r="BK113"/>
  <c i="14" r="BK99"/>
  <c i="22" r="F37"/>
  <c i="1" r="BB80"/>
  <c i="19" r="J97"/>
  <c i="14" r="J126"/>
  <c i="2" r="BK96"/>
  <c i="8" r="J118"/>
  <c i="17" r="BK91"/>
  <c i="5" r="J90"/>
  <c i="9" r="BK131"/>
  <c i="12" r="J105"/>
  <c i="14" r="BK106"/>
  <c i="8" r="BK120"/>
  <c i="9" r="J119"/>
  <c i="2" r="J36"/>
  <c i="12" r="J126"/>
  <c i="16" r="J101"/>
  <c i="14" r="J99"/>
  <c i="6" r="BK91"/>
  <c i="15" r="J100"/>
  <c i="12" r="BK105"/>
  <c i="19" r="BK106"/>
  <c i="8" r="J94"/>
  <c i="15" r="BK106"/>
  <c i="4" r="J106"/>
  <c i="16" r="J95"/>
  <c i="14" r="BK113"/>
  <c i="15" r="J102"/>
  <c i="7" r="BK88"/>
  <c i="2" r="BK90"/>
  <c i="9" r="BK96"/>
  <c r="BK135"/>
  <c i="15" r="J98"/>
  <c i="8" r="J102"/>
  <c i="13" r="BK95"/>
  <c i="16" r="BK110"/>
  <c i="9" r="J101"/>
  <c i="15" r="J113"/>
  <c i="2" r="F37"/>
  <c i="3" r="J103"/>
  <c i="11" r="BK104"/>
  <c i="1" r="AS75"/>
  <c i="16" r="J90"/>
  <c i="9" r="J96"/>
  <c i="18" r="F40"/>
  <c i="1" r="BC76"/>
  <c i="6" r="J88"/>
  <c i="9" r="J128"/>
  <c i="10" r="BK89"/>
  <c i="18" r="F39"/>
  <c i="1" r="BB76"/>
  <c i="2" r="BK99"/>
  <c i="12" r="BK123"/>
  <c i="15" r="BK118"/>
  <c i="9" r="BK112"/>
  <c i="2" r="J90"/>
  <c i="18" r="J38"/>
  <c i="1" r="AW76"/>
  <c i="22" r="J90"/>
  <c i="4" r="BK103"/>
  <c i="21" r="BK91"/>
  <c i="1" r="AS70"/>
  <c i="5" r="J94"/>
  <c i="9" r="J112"/>
  <c i="12" r="J96"/>
  <c i="6" r="J91"/>
  <c i="15" r="BK100"/>
  <c i="10" r="J89"/>
  <c i="16" r="BK101"/>
  <c i="13" r="BK110"/>
  <c i="20" r="BK89"/>
  <c i="3" r="F36"/>
  <c i="13" r="J114"/>
  <c i="8" r="J106"/>
  <c i="10" r="BK92"/>
  <c i="15" r="BK98"/>
  <c i="17" r="J91"/>
  <c i="8" r="J100"/>
  <c i="14" r="J113"/>
  <c i="3" r="J91"/>
  <c i="15" r="J120"/>
  <c i="8" r="BK100"/>
  <c i="19" r="J106"/>
  <c i="12" r="J120"/>
  <c i="17" r="J100"/>
  <c i="8" r="BK106"/>
  <c i="17" r="BK103"/>
  <c i="7" r="J90"/>
  <c i="12" r="J123"/>
  <c i="8" r="J120"/>
  <c i="12" r="J102"/>
  <c i="9" r="BK101"/>
  <c i="19" r="BK97"/>
  <c i="16" r="J104"/>
  <c i="8" r="J104"/>
  <c i="11" r="J97"/>
  <c i="7" r="J88"/>
  <c i="12" r="J108"/>
  <c i="4" r="J103"/>
  <c i="12" r="J114"/>
  <c i="8" r="J96"/>
  <c r="BK112"/>
  <c i="13" r="J110"/>
  <c i="15" r="J106"/>
  <c i="9" r="J122"/>
  <c i="4" r="BK91"/>
  <c i="7" r="F38"/>
  <c i="8" r="BK118"/>
  <c i="14" r="BK126"/>
  <c i="16" r="BK104"/>
  <c i="12" r="BK99"/>
  <c i="15" r="BK111"/>
  <c i="9" r="J131"/>
  <c r="J116"/>
  <c i="13" r="J104"/>
  <c i="8" r="J108"/>
  <c i="3" r="BK91"/>
  <c i="22" r="F39"/>
  <c i="1" r="BD80"/>
  <c i="14" r="J106"/>
  <c i="8" r="BK104"/>
  <c i="9" r="BK128"/>
  <c i="2" r="F39"/>
  <c i="9" r="J92"/>
  <c r="BK125"/>
  <c i="3" r="BK103"/>
  <c i="17" r="J103"/>
  <c i="3" r="BK100"/>
  <c i="15" r="BK102"/>
  <c i="9" r="BK119"/>
  <c i="8" r="BK102"/>
  <c i="22" r="BK90"/>
  <c i="11" r="BK97"/>
  <c i="21" r="BK97"/>
  <c i="15" r="J111"/>
  <c i="8" r="BK92"/>
  <c i="12" r="BK120"/>
  <c i="9" r="BK141"/>
  <c i="15" r="BK96"/>
  <c i="20" r="BK95"/>
  <c i="9" r="BK122"/>
  <c i="4" r="BK106"/>
  <c i="3" r="J106"/>
  <c i="5" r="BK90"/>
  <c i="8" r="J110"/>
  <c i="1" r="AS65"/>
  <c i="15" r="J118"/>
  <c i="7" r="BK90"/>
  <c i="9" r="BK92"/>
  <c i="22" r="F38"/>
  <c i="1" r="BC80"/>
  <c i="18" r="BK96"/>
  <c i="9" r="BK116"/>
  <c i="15" r="BK120"/>
  <c i="22" r="F36"/>
  <c i="1" r="BA80"/>
  <c i="13" r="J95"/>
  <c i="16" r="BK95"/>
  <c i="2" r="J96"/>
  <c i="8" r="BK96"/>
  <c i="12" r="BK126"/>
  <c r="BK96"/>
  <c i="8" r="J92"/>
  <c i="11" r="J38"/>
  <c i="17" r="BK100"/>
  <c i="8" r="J90"/>
  <c i="12" r="BK117"/>
  <c i="2" r="F38"/>
  <c r="J99"/>
  <c i="8" r="BK98"/>
  <c i="12" r="J117"/>
  <c i="4" r="J91"/>
  <c i="9" r="J141"/>
  <c i="12" r="J129"/>
  <c i="15" r="J104"/>
  <c i="20" r="J89"/>
  <c i="12" r="J99"/>
  <c i="8" r="BK116"/>
  <c i="9" r="J106"/>
  <c i="13" r="BK107"/>
  <c i="6" r="BK88"/>
  <c i="15" r="J96"/>
  <c i="12" r="BK129"/>
  <c i="21" r="BK89"/>
  <c i="13" r="BK114"/>
  <c i="20" r="J95"/>
  <c i="9" r="J125"/>
  <c i="2" r="J93"/>
  <c i="12" r="BK111"/>
  <c i="1" r="AU65"/>
  <c i="9" l="1" r="T91"/>
  <c r="R91"/>
  <c r="P91"/>
  <c i="19" r="T95"/>
  <c r="T94"/>
  <c i="15" r="BK95"/>
  <c r="BK94"/>
  <c r="BK93"/>
  <c r="J93"/>
  <c r="J67"/>
  <c i="16" r="BK89"/>
  <c r="J89"/>
  <c r="J64"/>
  <c i="5" r="BK89"/>
  <c r="J89"/>
  <c r="J65"/>
  <c i="8" r="P89"/>
  <c r="P88"/>
  <c r="P87"/>
  <c i="1" r="AU62"/>
  <c i="3" r="R102"/>
  <c i="4" r="T102"/>
  <c r="T89"/>
  <c r="T88"/>
  <c i="8" r="T89"/>
  <c r="T88"/>
  <c r="T87"/>
  <c i="13" r="BK94"/>
  <c r="J94"/>
  <c r="J68"/>
  <c i="16" r="BK100"/>
  <c r="J100"/>
  <c r="J65"/>
  <c i="2" r="R89"/>
  <c r="R88"/>
  <c r="R87"/>
  <c i="6" r="P87"/>
  <c r="P86"/>
  <c i="1" r="AU60"/>
  <c i="7" r="BK87"/>
  <c r="BK86"/>
  <c r="J86"/>
  <c r="J63"/>
  <c i="13" r="R94"/>
  <c r="R93"/>
  <c i="14" r="R98"/>
  <c r="R97"/>
  <c r="R96"/>
  <c i="16" r="P100"/>
  <c i="7" r="R87"/>
  <c r="R86"/>
  <c i="12" r="P95"/>
  <c r="P94"/>
  <c r="P93"/>
  <c i="1" r="AU68"/>
  <c i="16" r="T100"/>
  <c i="14" r="P98"/>
  <c r="P97"/>
  <c r="P96"/>
  <c i="1" r="AU71"/>
  <c i="3" r="P90"/>
  <c i="4" r="R102"/>
  <c r="R89"/>
  <c r="R88"/>
  <c i="7" r="T87"/>
  <c r="T86"/>
  <c i="13" r="T94"/>
  <c r="T93"/>
  <c i="17" r="T99"/>
  <c r="T89"/>
  <c r="T88"/>
  <c i="2" r="P89"/>
  <c r="P88"/>
  <c r="P87"/>
  <c i="1" r="AU56"/>
  <c i="3" r="BK102"/>
  <c r="J102"/>
  <c r="J66"/>
  <c i="8" r="R89"/>
  <c r="R88"/>
  <c r="R87"/>
  <c i="2" r="T89"/>
  <c r="T88"/>
  <c r="T87"/>
  <c i="3" r="P102"/>
  <c i="6" r="T87"/>
  <c r="T86"/>
  <c i="5" r="T89"/>
  <c r="T88"/>
  <c r="T87"/>
  <c i="6" r="R87"/>
  <c r="R86"/>
  <c i="12" r="BK95"/>
  <c r="BK94"/>
  <c r="J94"/>
  <c r="J68"/>
  <c i="14" r="T98"/>
  <c r="T97"/>
  <c r="T96"/>
  <c i="3" r="T90"/>
  <c i="4" r="P102"/>
  <c r="P89"/>
  <c r="P88"/>
  <c i="1" r="AU58"/>
  <c i="7" r="P87"/>
  <c r="P86"/>
  <c i="1" r="AU61"/>
  <c i="17" r="BK99"/>
  <c r="J99"/>
  <c r="J66"/>
  <c i="18" r="T95"/>
  <c r="T94"/>
  <c r="T93"/>
  <c i="5" r="P89"/>
  <c r="P88"/>
  <c r="P87"/>
  <c i="1" r="AU59"/>
  <c i="9" r="BK111"/>
  <c r="J111"/>
  <c r="J66"/>
  <c i="13" r="P94"/>
  <c r="P93"/>
  <c i="1" r="AU69"/>
  <c i="14" r="BK98"/>
  <c r="J98"/>
  <c r="J69"/>
  <c i="21" r="P88"/>
  <c r="P87"/>
  <c i="1" r="AU79"/>
  <c i="3" r="BK90"/>
  <c r="J90"/>
  <c r="J65"/>
  <c i="8" r="BK89"/>
  <c r="J89"/>
  <c r="J65"/>
  <c i="15" r="R95"/>
  <c r="R94"/>
  <c r="R93"/>
  <c i="16" r="R100"/>
  <c i="17" r="P99"/>
  <c r="P89"/>
  <c r="P88"/>
  <c i="1" r="AU74"/>
  <c i="3" r="T102"/>
  <c i="4" r="BK102"/>
  <c r="J102"/>
  <c r="J66"/>
  <c i="6" r="BK87"/>
  <c r="BK86"/>
  <c r="J86"/>
  <c r="J63"/>
  <c i="9" r="T111"/>
  <c r="T90"/>
  <c i="12" r="R95"/>
  <c r="R94"/>
  <c r="R93"/>
  <c i="15" r="T95"/>
  <c r="T94"/>
  <c r="T93"/>
  <c i="16" r="T89"/>
  <c r="T88"/>
  <c i="17" r="R99"/>
  <c r="R89"/>
  <c r="R88"/>
  <c i="21" r="BK88"/>
  <c r="J88"/>
  <c r="J64"/>
  <c i="5" r="R89"/>
  <c r="R88"/>
  <c r="R87"/>
  <c i="9" r="P111"/>
  <c r="P90"/>
  <c i="1" r="AU63"/>
  <c i="15" r="P95"/>
  <c r="P94"/>
  <c r="P93"/>
  <c i="1" r="AU72"/>
  <c i="16" r="P89"/>
  <c r="P88"/>
  <c i="1" r="AU73"/>
  <c i="21" r="R88"/>
  <c r="R87"/>
  <c i="12" r="T95"/>
  <c r="T94"/>
  <c r="T93"/>
  <c i="2" r="BK89"/>
  <c r="BK88"/>
  <c r="BK87"/>
  <c r="J87"/>
  <c i="3" r="R90"/>
  <c r="R89"/>
  <c r="R88"/>
  <c i="9" r="R111"/>
  <c r="R90"/>
  <c i="16" r="R89"/>
  <c r="R88"/>
  <c i="21" r="T88"/>
  <c r="T87"/>
  <c i="19" r="P95"/>
  <c r="P94"/>
  <c i="1" r="AU77"/>
  <c i="9" r="BK105"/>
  <c r="J105"/>
  <c r="J65"/>
  <c i="11" r="BK103"/>
  <c r="J103"/>
  <c r="J70"/>
  <c i="19" r="BK105"/>
  <c r="J105"/>
  <c r="J70"/>
  <c i="11" r="BK96"/>
  <c r="J96"/>
  <c r="J69"/>
  <c i="14" r="BK120"/>
  <c r="J120"/>
  <c r="J70"/>
  <c i="16" r="BK109"/>
  <c r="J109"/>
  <c r="J66"/>
  <c i="18" r="BK95"/>
  <c r="J95"/>
  <c r="J69"/>
  <c i="4" r="BK90"/>
  <c r="J90"/>
  <c r="J65"/>
  <c i="9" r="BK91"/>
  <c r="J91"/>
  <c r="J64"/>
  <c i="14" r="BK125"/>
  <c r="J125"/>
  <c r="J72"/>
  <c i="9" r="BK134"/>
  <c r="J134"/>
  <c r="J67"/>
  <c r="BK140"/>
  <c r="J140"/>
  <c r="J68"/>
  <c i="10" r="BK91"/>
  <c r="J91"/>
  <c r="J65"/>
  <c i="21" r="BK96"/>
  <c r="J96"/>
  <c r="J65"/>
  <c i="20" r="BK94"/>
  <c r="J94"/>
  <c r="J65"/>
  <c i="10" r="BK88"/>
  <c r="J88"/>
  <c r="J64"/>
  <c i="13" r="BK113"/>
  <c r="J113"/>
  <c r="J69"/>
  <c i="17" r="BK90"/>
  <c r="J90"/>
  <c r="J65"/>
  <c i="20" r="BK88"/>
  <c r="BK87"/>
  <c r="J87"/>
  <c r="J63"/>
  <c i="22" r="BK89"/>
  <c r="J89"/>
  <c r="J65"/>
  <c r="E50"/>
  <c r="J56"/>
  <c r="J84"/>
  <c r="F59"/>
  <c r="BE90"/>
  <c i="21" r="E50"/>
  <c i="20" r="J88"/>
  <c r="J64"/>
  <c i="21" r="J84"/>
  <c r="J56"/>
  <c r="BE89"/>
  <c r="F59"/>
  <c r="BE91"/>
  <c r="BE97"/>
  <c i="20" r="J59"/>
  <c r="J56"/>
  <c r="BE89"/>
  <c r="E50"/>
  <c r="F84"/>
  <c r="BE95"/>
  <c i="19" r="J60"/>
  <c r="F91"/>
  <c r="E52"/>
  <c r="BE97"/>
  <c r="BE106"/>
  <c i="18" r="F63"/>
  <c r="J87"/>
  <c i="17" r="BK89"/>
  <c r="J89"/>
  <c r="J64"/>
  <c i="18" r="E79"/>
  <c r="BE96"/>
  <c i="17" r="F59"/>
  <c r="J85"/>
  <c r="J56"/>
  <c r="E76"/>
  <c r="BE103"/>
  <c i="16" r="BK88"/>
  <c r="J88"/>
  <c r="J63"/>
  <c i="17" r="BE100"/>
  <c r="BE91"/>
  <c i="15" r="J94"/>
  <c r="J68"/>
  <c i="16" r="E50"/>
  <c i="15" r="J95"/>
  <c r="J69"/>
  <c i="16" r="F59"/>
  <c r="J82"/>
  <c r="BE104"/>
  <c r="J59"/>
  <c r="BE95"/>
  <c r="BE90"/>
  <c r="BE101"/>
  <c r="BE110"/>
  <c i="14" r="BK97"/>
  <c r="J97"/>
  <c r="J68"/>
  <c i="15" r="E52"/>
  <c r="BE100"/>
  <c r="F90"/>
  <c r="BE98"/>
  <c r="J87"/>
  <c r="BE96"/>
  <c r="BE102"/>
  <c r="BE118"/>
  <c r="BE111"/>
  <c r="BE106"/>
  <c r="BE113"/>
  <c r="BE120"/>
  <c r="BE104"/>
  <c i="14" r="BE113"/>
  <c r="F93"/>
  <c r="BE99"/>
  <c r="BE126"/>
  <c r="J90"/>
  <c r="BE106"/>
  <c i="13" r="BK93"/>
  <c r="J93"/>
  <c r="J67"/>
  <c i="14" r="E52"/>
  <c r="BE121"/>
  <c i="12" r="BK93"/>
  <c r="J93"/>
  <c r="J67"/>
  <c r="J95"/>
  <c r="J69"/>
  <c i="13" r="F63"/>
  <c r="J90"/>
  <c r="BE101"/>
  <c r="BE114"/>
  <c r="J60"/>
  <c r="BE95"/>
  <c r="E79"/>
  <c r="BE98"/>
  <c r="BE104"/>
  <c r="BE107"/>
  <c r="BE110"/>
  <c i="12" r="J63"/>
  <c r="BE105"/>
  <c r="E79"/>
  <c r="J60"/>
  <c r="BE96"/>
  <c r="F63"/>
  <c r="BE99"/>
  <c r="BE108"/>
  <c r="BE117"/>
  <c r="BE102"/>
  <c r="BE123"/>
  <c r="BE111"/>
  <c r="BE114"/>
  <c r="BE126"/>
  <c r="BE120"/>
  <c r="BE129"/>
  <c i="11" r="E80"/>
  <c r="F91"/>
  <c r="J88"/>
  <c r="BE97"/>
  <c r="BE104"/>
  <c i="1" r="AW66"/>
  <c r="BA66"/>
  <c i="10" r="J56"/>
  <c r="E75"/>
  <c r="F59"/>
  <c r="BE92"/>
  <c r="J59"/>
  <c r="BE89"/>
  <c i="8" r="BK88"/>
  <c r="BK87"/>
  <c r="J87"/>
  <c r="J63"/>
  <c i="9" r="J56"/>
  <c r="F87"/>
  <c r="E50"/>
  <c r="J59"/>
  <c r="BE92"/>
  <c r="BE96"/>
  <c r="BE106"/>
  <c r="BE119"/>
  <c r="BE112"/>
  <c r="BE101"/>
  <c r="BE116"/>
  <c r="BE122"/>
  <c r="BE125"/>
  <c r="BE131"/>
  <c r="BE128"/>
  <c r="BE135"/>
  <c r="BE141"/>
  <c i="7" r="J87"/>
  <c r="J64"/>
  <c i="8" r="J56"/>
  <c r="E50"/>
  <c r="F84"/>
  <c r="BE90"/>
  <c r="BE104"/>
  <c r="BE96"/>
  <c r="J84"/>
  <c r="BE94"/>
  <c r="BE108"/>
  <c r="BE92"/>
  <c r="BE106"/>
  <c r="BE110"/>
  <c r="BE114"/>
  <c r="BE100"/>
  <c r="BE102"/>
  <c r="BE112"/>
  <c r="BE116"/>
  <c r="BE118"/>
  <c r="BE98"/>
  <c r="BE120"/>
  <c i="6" r="J87"/>
  <c r="J64"/>
  <c i="7" r="J59"/>
  <c r="F59"/>
  <c r="J80"/>
  <c r="E50"/>
  <c r="BE88"/>
  <c r="BE90"/>
  <c i="1" r="BC61"/>
  <c i="6" r="J59"/>
  <c r="BE88"/>
  <c r="BE91"/>
  <c r="E50"/>
  <c r="J56"/>
  <c r="F59"/>
  <c i="5" r="E50"/>
  <c r="J59"/>
  <c r="F59"/>
  <c r="J56"/>
  <c r="BE94"/>
  <c r="BE90"/>
  <c i="4" r="E50"/>
  <c r="J56"/>
  <c r="J59"/>
  <c r="F85"/>
  <c r="BE91"/>
  <c r="BE106"/>
  <c r="BE103"/>
  <c i="2" r="J88"/>
  <c r="J64"/>
  <c r="J63"/>
  <c i="3" r="J82"/>
  <c r="BE106"/>
  <c i="2" r="J89"/>
  <c r="J65"/>
  <c i="3" r="E76"/>
  <c r="BE100"/>
  <c r="F85"/>
  <c r="J59"/>
  <c r="BE103"/>
  <c r="BE91"/>
  <c i="1" r="BA57"/>
  <c i="2" r="F84"/>
  <c r="BE99"/>
  <c i="1" r="BB56"/>
  <c i="2" r="BE90"/>
  <c r="BE96"/>
  <c i="1" r="AW56"/>
  <c i="2" r="J59"/>
  <c r="J81"/>
  <c r="E50"/>
  <c i="1" r="BA56"/>
  <c r="BC56"/>
  <c i="2" r="BE93"/>
  <c i="1" r="BD56"/>
  <c i="2" r="J32"/>
  <c i="6" r="F37"/>
  <c i="1" r="BB60"/>
  <c i="20" r="F36"/>
  <c i="1" r="BA78"/>
  <c i="3" r="F38"/>
  <c i="1" r="BC57"/>
  <c i="22" r="F35"/>
  <c i="1" r="AZ80"/>
  <c i="15" r="J34"/>
  <c i="9" r="F36"/>
  <c i="1" r="BA63"/>
  <c i="14" r="F39"/>
  <c i="1" r="BB71"/>
  <c i="7" r="F37"/>
  <c i="1" r="BB61"/>
  <c i="14" r="J38"/>
  <c i="1" r="AW71"/>
  <c r="AU75"/>
  <c i="20" r="J32"/>
  <c i="19" r="F41"/>
  <c i="1" r="BD77"/>
  <c r="BD75"/>
  <c i="21" r="F38"/>
  <c i="1" r="BC79"/>
  <c i="21" r="F36"/>
  <c i="1" r="BA79"/>
  <c i="10" r="F38"/>
  <c i="1" r="BC64"/>
  <c i="8" r="F36"/>
  <c i="1" r="BA62"/>
  <c i="5" r="F39"/>
  <c i="1" r="BD59"/>
  <c i="5" r="F37"/>
  <c i="1" r="BB59"/>
  <c i="4" r="F39"/>
  <c i="1" r="BD58"/>
  <c i="4" r="F37"/>
  <c i="1" r="BB58"/>
  <c i="12" r="J38"/>
  <c i="1" r="AW68"/>
  <c i="9" r="F39"/>
  <c i="1" r="BD63"/>
  <c i="15" r="F38"/>
  <c i="1" r="BA72"/>
  <c i="16" r="J36"/>
  <c i="1" r="AW73"/>
  <c i="12" r="F39"/>
  <c i="1" r="BB68"/>
  <c i="6" r="F36"/>
  <c i="1" r="BA60"/>
  <c i="5" r="F38"/>
  <c i="1" r="BC59"/>
  <c i="5" r="F36"/>
  <c i="1" r="BA59"/>
  <c i="8" r="J36"/>
  <c i="1" r="AW62"/>
  <c i="6" r="J32"/>
  <c i="5" r="J36"/>
  <c i="1" r="AW59"/>
  <c i="13" r="F39"/>
  <c i="1" r="BB69"/>
  <c i="11" r="F41"/>
  <c i="1" r="BD66"/>
  <c r="BD65"/>
  <c i="22" r="J36"/>
  <c i="1" r="AW80"/>
  <c i="6" r="J36"/>
  <c i="1" r="AW60"/>
  <c i="11" r="F39"/>
  <c i="1" r="BB66"/>
  <c r="BB65"/>
  <c r="AX65"/>
  <c i="14" r="F40"/>
  <c i="1" r="BC71"/>
  <c i="14" r="F41"/>
  <c i="1" r="BD71"/>
  <c i="19" r="F38"/>
  <c i="1" r="BA77"/>
  <c i="9" r="J36"/>
  <c i="1" r="AW63"/>
  <c i="8" r="F38"/>
  <c i="1" r="BC62"/>
  <c i="15" r="F41"/>
  <c i="1" r="BD72"/>
  <c i="7" r="J36"/>
  <c i="1" r="AW61"/>
  <c i="10" r="F39"/>
  <c i="1" r="BD64"/>
  <c i="20" r="F39"/>
  <c i="1" r="BD78"/>
  <c i="17" r="F38"/>
  <c i="1" r="BC74"/>
  <c i="7" r="F39"/>
  <c i="1" r="BD61"/>
  <c i="15" r="F39"/>
  <c i="1" r="BB72"/>
  <c r="BA65"/>
  <c i="8" r="F39"/>
  <c i="1" r="BD62"/>
  <c i="14" r="F38"/>
  <c i="1" r="BA71"/>
  <c i="7" r="J32"/>
  <c i="16" r="F38"/>
  <c i="1" r="BC73"/>
  <c i="13" r="F41"/>
  <c i="1" r="BD69"/>
  <c i="4" r="F38"/>
  <c i="1" r="BC58"/>
  <c i="12" r="F41"/>
  <c i="1" r="BD68"/>
  <c i="6" r="F38"/>
  <c i="1" r="BC60"/>
  <c i="8" r="F37"/>
  <c i="1" r="BB62"/>
  <c i="10" r="F36"/>
  <c i="1" r="BA64"/>
  <c i="17" r="F36"/>
  <c i="1" r="BA74"/>
  <c i="11" r="F40"/>
  <c i="1" r="BC66"/>
  <c r="BC65"/>
  <c r="AY65"/>
  <c i="3" r="F39"/>
  <c i="1" r="BD57"/>
  <c i="16" r="F37"/>
  <c i="1" r="BB73"/>
  <c i="6" r="F39"/>
  <c i="1" r="BD60"/>
  <c i="20" r="F37"/>
  <c i="1" r="BB78"/>
  <c i="13" r="F38"/>
  <c i="1" r="BA69"/>
  <c i="13" r="F40"/>
  <c i="1" r="BC69"/>
  <c i="20" r="F38"/>
  <c i="1" r="BC78"/>
  <c i="9" r="F37"/>
  <c i="1" r="BB63"/>
  <c i="17" r="J36"/>
  <c i="1" r="AW74"/>
  <c i="21" r="F37"/>
  <c i="1" r="BB79"/>
  <c i="9" r="F38"/>
  <c i="1" r="BC63"/>
  <c i="19" r="J38"/>
  <c i="1" r="AW77"/>
  <c i="19" r="F39"/>
  <c i="1" r="BB77"/>
  <c r="BB75"/>
  <c r="AX75"/>
  <c i="4" r="F36"/>
  <c i="1" r="BA58"/>
  <c i="10" r="J36"/>
  <c i="1" r="AW64"/>
  <c i="17" r="F37"/>
  <c i="1" r="BB74"/>
  <c i="18" r="F37"/>
  <c i="1" r="AZ76"/>
  <c i="20" r="J36"/>
  <c i="1" r="AW78"/>
  <c i="12" r="F38"/>
  <c i="1" r="BA68"/>
  <c i="15" r="J38"/>
  <c i="1" r="AW72"/>
  <c i="3" r="J36"/>
  <c i="1" r="AW57"/>
  <c i="15" r="F40"/>
  <c i="1" r="BC72"/>
  <c i="16" r="F36"/>
  <c i="1" r="BA73"/>
  <c i="4" r="J36"/>
  <c i="1" r="AW58"/>
  <c i="21" r="F39"/>
  <c i="1" r="BD79"/>
  <c i="3" r="F37"/>
  <c i="1" r="BB57"/>
  <c i="19" r="F40"/>
  <c i="1" r="BC77"/>
  <c r="BC75"/>
  <c r="AY75"/>
  <c r="AS55"/>
  <c r="AS54"/>
  <c i="12" r="F40"/>
  <c i="1" r="BC68"/>
  <c i="13" r="J38"/>
  <c i="1" r="AW69"/>
  <c i="7" r="F36"/>
  <c i="1" r="BA61"/>
  <c i="21" r="J36"/>
  <c i="1" r="AW79"/>
  <c i="16" r="F39"/>
  <c i="1" r="BD73"/>
  <c i="17" r="F39"/>
  <c i="1" r="BD74"/>
  <c i="10" r="F37"/>
  <c i="1" r="BB64"/>
  <c i="18" r="F38"/>
  <c i="1" r="BA76"/>
  <c i="19" l="1" r="BK95"/>
  <c r="J95"/>
  <c r="J68"/>
  <c i="3" r="P89"/>
  <c r="P88"/>
  <c i="1" r="AU57"/>
  <c i="3" r="T89"/>
  <c r="T88"/>
  <c i="1" r="AG56"/>
  <c i="14" r="BK124"/>
  <c r="J124"/>
  <c r="J71"/>
  <c i="3" r="BK89"/>
  <c r="J89"/>
  <c r="J64"/>
  <c i="10" r="BK87"/>
  <c r="J87"/>
  <c r="J63"/>
  <c i="9" r="BK90"/>
  <c r="J90"/>
  <c r="J63"/>
  <c i="11" r="BK95"/>
  <c r="J95"/>
  <c r="J68"/>
  <c i="18" r="BK94"/>
  <c r="J94"/>
  <c r="J68"/>
  <c i="4" r="BK89"/>
  <c r="J89"/>
  <c r="J64"/>
  <c i="5" r="BK88"/>
  <c r="J88"/>
  <c r="J64"/>
  <c i="21" r="BK87"/>
  <c r="J87"/>
  <c r="J63"/>
  <c i="22" r="BK88"/>
  <c r="J88"/>
  <c r="J64"/>
  <c i="1" r="AG78"/>
  <c i="19" r="BK94"/>
  <c r="J94"/>
  <c r="J67"/>
  <c i="17" r="BK88"/>
  <c r="J88"/>
  <c r="J63"/>
  <c i="1" r="AG72"/>
  <c i="14" r="BK96"/>
  <c r="J96"/>
  <c r="J67"/>
  <c i="8" r="J88"/>
  <c r="J64"/>
  <c i="1" r="AG61"/>
  <c r="AG60"/>
  <c i="2" r="F35"/>
  <c i="1" r="AZ56"/>
  <c i="8" r="F35"/>
  <c i="1" r="AZ62"/>
  <c r="BB70"/>
  <c r="AX70"/>
  <c i="3" r="J35"/>
  <c i="1" r="AV57"/>
  <c r="AT57"/>
  <c i="18" r="J37"/>
  <c i="1" r="AV76"/>
  <c r="AT76"/>
  <c r="AU67"/>
  <c i="4" r="J35"/>
  <c i="1" r="AV58"/>
  <c r="AT58"/>
  <c i="7" r="F35"/>
  <c i="1" r="AZ61"/>
  <c i="14" r="J37"/>
  <c i="1" r="AV71"/>
  <c r="AT71"/>
  <c i="12" r="F37"/>
  <c i="1" r="AZ68"/>
  <c i="11" r="J37"/>
  <c i="1" r="AV66"/>
  <c r="AT66"/>
  <c i="20" r="F35"/>
  <c i="1" r="AZ78"/>
  <c i="10" r="J35"/>
  <c i="1" r="AV64"/>
  <c r="AT64"/>
  <c i="11" r="F37"/>
  <c i="1" r="AZ66"/>
  <c r="AZ65"/>
  <c r="AV65"/>
  <c i="22" r="J35"/>
  <c i="1" r="AV80"/>
  <c r="AT80"/>
  <c r="AU70"/>
  <c i="4" r="F35"/>
  <c i="1" r="AZ58"/>
  <c r="AW65"/>
  <c r="BC67"/>
  <c r="AY67"/>
  <c i="6" r="J35"/>
  <c i="1" r="AV60"/>
  <c r="AT60"/>
  <c r="AN60"/>
  <c i="12" r="J37"/>
  <c i="1" r="AV68"/>
  <c r="AT68"/>
  <c r="BD67"/>
  <c i="5" r="J35"/>
  <c i="1" r="AV59"/>
  <c r="AT59"/>
  <c i="10" r="F35"/>
  <c i="1" r="AZ64"/>
  <c r="BA67"/>
  <c r="AW67"/>
  <c i="19" r="J37"/>
  <c i="1" r="AV77"/>
  <c r="AT77"/>
  <c i="6" r="F35"/>
  <c i="1" r="AZ60"/>
  <c i="8" r="J32"/>
  <c i="1" r="AG62"/>
  <c i="9" r="F35"/>
  <c i="1" r="AZ63"/>
  <c i="9" r="J35"/>
  <c i="1" r="AV63"/>
  <c r="AT63"/>
  <c i="3" r="F35"/>
  <c i="1" r="AZ57"/>
  <c i="5" r="F35"/>
  <c i="1" r="AZ59"/>
  <c r="BA75"/>
  <c r="AW75"/>
  <c i="14" r="F37"/>
  <c i="1" r="AZ71"/>
  <c r="BC70"/>
  <c r="AY70"/>
  <c i="15" r="J37"/>
  <c i="1" r="AV72"/>
  <c r="AT72"/>
  <c r="AN72"/>
  <c i="13" r="J34"/>
  <c i="1" r="AG69"/>
  <c i="21" r="F35"/>
  <c i="1" r="AZ79"/>
  <c i="8" r="J35"/>
  <c i="1" r="AV62"/>
  <c r="AT62"/>
  <c i="13" r="F37"/>
  <c i="1" r="AZ69"/>
  <c i="16" r="J32"/>
  <c i="1" r="AG73"/>
  <c i="12" r="J34"/>
  <c i="1" r="AG68"/>
  <c i="13" r="J37"/>
  <c i="1" r="AV69"/>
  <c r="AT69"/>
  <c i="16" r="F35"/>
  <c i="1" r="AZ73"/>
  <c i="20" r="J35"/>
  <c i="1" r="AV78"/>
  <c r="AT78"/>
  <c r="AN78"/>
  <c i="17" r="J35"/>
  <c i="1" r="AV74"/>
  <c r="AT74"/>
  <c i="7" r="J35"/>
  <c i="1" r="AV61"/>
  <c r="AT61"/>
  <c r="AN61"/>
  <c i="19" r="F37"/>
  <c i="1" r="AZ77"/>
  <c r="AZ75"/>
  <c r="AV75"/>
  <c r="BA70"/>
  <c r="AW70"/>
  <c i="15" r="F37"/>
  <c i="1" r="AZ72"/>
  <c i="2" r="J35"/>
  <c i="1" r="AV56"/>
  <c r="AT56"/>
  <c r="AN56"/>
  <c i="21" r="J35"/>
  <c i="1" r="AV79"/>
  <c r="AT79"/>
  <c r="BB67"/>
  <c r="AX67"/>
  <c i="16" r="J35"/>
  <c i="1" r="AV73"/>
  <c r="AT73"/>
  <c r="BD70"/>
  <c i="17" r="F35"/>
  <c i="1" r="AZ74"/>
  <c i="4" l="1" r="BK88"/>
  <c r="J88"/>
  <c r="J63"/>
  <c i="3" r="BK88"/>
  <c r="J88"/>
  <c r="J63"/>
  <c i="18" r="BK93"/>
  <c r="J93"/>
  <c r="J67"/>
  <c i="5" r="BK87"/>
  <c r="J87"/>
  <c r="J63"/>
  <c i="11" r="BK94"/>
  <c r="J94"/>
  <c i="22" r="BK87"/>
  <c r="J87"/>
  <c r="J63"/>
  <c i="20" r="J41"/>
  <c i="1" r="AN73"/>
  <c i="16" r="J41"/>
  <c i="15" r="J43"/>
  <c i="1" r="AN69"/>
  <c r="AN68"/>
  <c i="13" r="J43"/>
  <c i="12" r="J43"/>
  <c i="1" r="AN62"/>
  <c i="8" r="J41"/>
  <c i="7" r="J41"/>
  <c i="6" r="J41"/>
  <c i="2" r="J41"/>
  <c i="10" r="J32"/>
  <c i="1" r="AG64"/>
  <c i="11" r="J34"/>
  <c i="1" r="AG66"/>
  <c r="AG65"/>
  <c i="17" r="J32"/>
  <c i="1" r="AG74"/>
  <c r="AN74"/>
  <c r="AZ70"/>
  <c r="AV70"/>
  <c r="AT70"/>
  <c r="AZ67"/>
  <c r="AV67"/>
  <c r="AT67"/>
  <c i="14" r="J34"/>
  <c i="1" r="AG71"/>
  <c r="AG70"/>
  <c r="AU55"/>
  <c r="AU54"/>
  <c r="BC55"/>
  <c r="AY55"/>
  <c i="9" r="J32"/>
  <c i="1" r="AG63"/>
  <c r="BA55"/>
  <c r="AW55"/>
  <c i="19" r="J34"/>
  <c i="1" r="AG77"/>
  <c r="AT65"/>
  <c r="AN65"/>
  <c r="AT75"/>
  <c i="21" r="J32"/>
  <c i="1" r="AG79"/>
  <c r="BD55"/>
  <c r="BD54"/>
  <c r="W33"/>
  <c r="AG67"/>
  <c r="BB55"/>
  <c r="AX55"/>
  <c i="10" l="1" r="J41"/>
  <c i="11" r="J43"/>
  <c i="9" r="J41"/>
  <c i="21" r="J41"/>
  <c i="11" r="J67"/>
  <c i="19" r="J43"/>
  <c i="1" r="AN77"/>
  <c i="17" r="J41"/>
  <c i="14" r="J43"/>
  <c i="1" r="AN71"/>
  <c r="AN67"/>
  <c r="AN70"/>
  <c r="AN63"/>
  <c r="AN66"/>
  <c r="AN79"/>
  <c r="AN64"/>
  <c i="5" r="J32"/>
  <c i="1" r="AG59"/>
  <c i="3" r="J32"/>
  <c i="1" r="AG57"/>
  <c i="22" r="J32"/>
  <c i="1" r="AG80"/>
  <c i="4" r="J32"/>
  <c i="1" r="AG58"/>
  <c r="AN58"/>
  <c r="BA54"/>
  <c r="AW54"/>
  <c r="AK30"/>
  <c r="BB54"/>
  <c r="AX54"/>
  <c i="18" r="J34"/>
  <c i="1" r="AG76"/>
  <c r="AZ55"/>
  <c r="AV55"/>
  <c r="AT55"/>
  <c r="BC54"/>
  <c r="AY54"/>
  <c i="5" l="1" r="J41"/>
  <c i="4" r="J41"/>
  <c i="18" r="J43"/>
  <c i="22" r="J41"/>
  <c i="3" r="J41"/>
  <c i="1" r="AN57"/>
  <c r="AN76"/>
  <c r="AN59"/>
  <c r="AN80"/>
  <c r="AZ54"/>
  <c r="AV54"/>
  <c r="AK29"/>
  <c r="W30"/>
  <c r="AG75"/>
  <c r="W31"/>
  <c r="W32"/>
  <c l="1" r="AN75"/>
  <c r="AG55"/>
  <c r="AG54"/>
  <c r="AK26"/>
  <c r="AT54"/>
  <c r="W29"/>
  <c l="1" r="AN55"/>
  <c r="AN54"/>
  <c r="AK35"/>
</calcChain>
</file>

<file path=xl/sharedStrings.xml><?xml version="1.0" encoding="utf-8"?>
<sst xmlns="http://schemas.openxmlformats.org/spreadsheetml/2006/main">
  <si>
    <t>Export Komplet</t>
  </si>
  <si>
    <t>VZ</t>
  </si>
  <si>
    <t>2.0</t>
  </si>
  <si>
    <t>ZAMOK</t>
  </si>
  <si>
    <t>False</t>
  </si>
  <si>
    <t>{1e338545-d022-41af-96b6-59c24d4af4dd}</t>
  </si>
  <si>
    <t>0,01</t>
  </si>
  <si>
    <t>21</t>
  </si>
  <si>
    <t>12</t>
  </si>
  <si>
    <t>REKAPITULACE STAVBY</t>
  </si>
  <si>
    <t xml:space="preserve">v ---  níže se nacházejí doplnkové a pomocné údaje k sestavám  --- v</t>
  </si>
  <si>
    <t>Návod na vyplnění</t>
  </si>
  <si>
    <t>0,0001</t>
  </si>
  <si>
    <t>Kód:</t>
  </si>
  <si>
    <t>2439/500</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</si>
  <si>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</si>
  <si>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</si>
  <si>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Práce a dodávky specifikované v Dodatku č.3 k Dílu IV. dokumentace MVS</t>
  </si>
  <si>
    <t>KSO:</t>
  </si>
  <si>
    <t/>
  </si>
  <si>
    <t>CC-CZ:</t>
  </si>
  <si>
    <t>Místo:</t>
  </si>
  <si>
    <t>Letiště Čáslav</t>
  </si>
  <si>
    <t>Datum:</t>
  </si>
  <si>
    <t>8. 8. 2025</t>
  </si>
  <si>
    <t>Zadavatel:</t>
  </si>
  <si>
    <t>IČ:</t>
  </si>
  <si>
    <t>Česká Republika - Ministerstvo obrany ČR</t>
  </si>
  <si>
    <t>DIČ:</t>
  </si>
  <si>
    <t>Účastník:</t>
  </si>
  <si>
    <t>Vyplň údaj</t>
  </si>
  <si>
    <t>Projektant:</t>
  </si>
  <si>
    <t xml:space="preserve">AGA-Letiště, s.r.o. </t>
  </si>
  <si>
    <t>True</t>
  </si>
  <si>
    <t>Zpracovatel:</t>
  </si>
  <si>
    <t xml:space="preserve"> </t>
  </si>
  <si>
    <t>Poznámka:</t>
  </si>
  <si>
    <t>POPIS POLOŽEK SOUPISU PRACÍ A DODÁVEK JE SPECIFIKOVÁN V PLNÉM POPISU (ZKRÁCENÉM POPISU), POZNÁMCE, ODKAZEM NA SPECIFIKACI A PODROBNOST POPISU DLE PŘÍSLUŠNÉ ČÁSTI DOKUMENTACE UVEDENÉM VE VÝKAZU VÝMĚR NEBO V POZNÁMCE!! PŘI OCENĚNÍ POLOŽEK JE TŘEBA VYCHÁZET Z PODROBNOSTÍ A SPECIFIKACÍ UVEDENÝCH JAK V PLNÉM POPISE, TAK V POZNÁMCE A VE VÝKAZU VÝMĚR, KTERÉ POPIS POLOŽKY ZPŘESŇUJÍ A DOPLŇUJÍ SPECIFIKACI VÝKONU, PRÁCE A MATERIÁL!!_x000d_
NENÍ-LI UVEDENO JINAK POLOŽKA JE UVEDENA JAKO DODÁVKA A MONTÁŽ. MIMO POLOŽKY SPECIFIKACÍ/MATERIÁLU MODRÝM PÍSMEM A V KÓDU (M). UPŘESNĚNÍ DODÁVKY A MONTÁŽE JE UVEDENO NAPŘ. V KAPITOLÁCH NAD POLOŽKAMI._x000d_
_x000d_
Textové a výkresové části a soupis prací a dodávek jsou společnou a nedílnou součástí dokumentace. Zpracovatel PD upozorňuje, že pro řádné ocenění a následnou realizaci je nutné použít jak soupis prací a dodávek, tak společně také celou projektovou dokumentaci včetně specifikací uvedených v jejích textových a grafických přílohách._x000d_
_x000d_
Výrobky, dokumentace_x000d_
Pokud jsou v této dokumentaci uvedeny konkrétní typy výrobků, jedná se pouze o příklady sloužící pro specifikaci vlastností -– technických a uživatelských standardů. Zhotovitel dokumentace výslovně uvádí, že tyto výrobky lze nahradit jinými výrobky stejných technických vlastností – standardů a shodné, nebo vyšší kvality. Stejným způsobem jsou (mohou být) v dokumentaci uvedeni jako příklad informativně i možní v úvahu přicházející výrobci, nebo dodavatelé._x000d_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</si>
  <si>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</si>
  <si>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</si>
  <si>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</si>
  <si>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</si>
  <si>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</si>
  <si>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</si>
  <si>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</si>
  <si>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</si>
  <si>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</si>
  <si>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</si>
  <si>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</si>
  <si>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</si>
  <si>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</si>
  <si>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</si>
  <si>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</si>
  <si>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</si>
  <si>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</si>
  <si>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</si>
  <si>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</si>
  <si>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</si>
  <si>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</si>
  <si>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</si>
  <si>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</si>
  <si>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</si>
  <si>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</si>
  <si>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</si>
  <si>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</si>
  <si>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</si>
  <si>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</si>
  <si>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</si>
  <si>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</si>
  <si>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</si>
  <si>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</si>
  <si>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</si>
  <si>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</si>
  <si>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</si>
  <si>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</si>
  <si>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</si>
  <si>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2437/500</t>
  </si>
  <si>
    <t>Čáslav - modernizace alianční infrastruktury 21. z TL - P1</t>
  </si>
  <si>
    <t>STA</t>
  </si>
  <si>
    <t>1</t>
  </si>
  <si>
    <t>{f51677b7-fd73-404b-bdc7-404674f65135}</t>
  </si>
  <si>
    <t>2</t>
  </si>
  <si>
    <t>/</t>
  </si>
  <si>
    <t>SO 014</t>
  </si>
  <si>
    <t>Demontáž CAG a NAG včetně demolice stávající stavební připravenosti</t>
  </si>
  <si>
    <t>Soupis</t>
  </si>
  <si>
    <t>{acbf3287-b0f0-4b28-957c-663af36a5a22}</t>
  </si>
  <si>
    <t>822 3</t>
  </si>
  <si>
    <t>SO 122</t>
  </si>
  <si>
    <t>TWY N1, N2, N3, N4</t>
  </si>
  <si>
    <t>{e279ebf9-f8c8-4789-a418-379624528e6c}</t>
  </si>
  <si>
    <t>SO 305</t>
  </si>
  <si>
    <t>Výtlačný řad na ČOV Čáslav - 2. etapa</t>
  </si>
  <si>
    <t>{738f4e7c-bbeb-4eb4-a3e3-749c6a841bb8}</t>
  </si>
  <si>
    <t>SO 402</t>
  </si>
  <si>
    <t>Přeložky silnoproudých kabelů a VO</t>
  </si>
  <si>
    <t>{bb90c1ed-7c60-4a20-8071-f3bfea8012e0}</t>
  </si>
  <si>
    <t>SO 408</t>
  </si>
  <si>
    <t>Úprava plošného osvětlení na APN C</t>
  </si>
  <si>
    <t>{6dd03a4a-4adc-47bf-8091-18bb53afdb2b}</t>
  </si>
  <si>
    <t>SO 501</t>
  </si>
  <si>
    <t>Stavební připravenost pro úpravu produktovodu do LPH 1</t>
  </si>
  <si>
    <t>{bc9280de-b18a-4601-bd54-a27d6cb5605a}</t>
  </si>
  <si>
    <t>SO 703_100, 200</t>
  </si>
  <si>
    <t>Sklad kyslíku vč. nádrží a související technologie - Stavební řešení, Konstrukční řešení</t>
  </si>
  <si>
    <t>{d2502bc5-cbe1-4e81-a50a-eb42313f36f6}</t>
  </si>
  <si>
    <t>SO 703_700</t>
  </si>
  <si>
    <t>Sklad kyslíku vč. nádrží a související technologie - Silnoproudé rozvody vč. osvětlení</t>
  </si>
  <si>
    <t>{8e4bad45-e1d0-49d8-a7f3-274367c27d5f}</t>
  </si>
  <si>
    <t>SO 703.1_700</t>
  </si>
  <si>
    <t>Garáže u skladu kyslíku - Silnoproudé rozvody vč. osvětlení</t>
  </si>
  <si>
    <t>{ae4f22e9-c2bc-4946-b0c8-312a00f6b791}</t>
  </si>
  <si>
    <t>SO 704_200</t>
  </si>
  <si>
    <t>Přístřešky pro letadla na APN S - Konstrukční řešení</t>
  </si>
  <si>
    <t>{cb1b178f-ed51-496d-87b3-9a29162a78ba}</t>
  </si>
  <si>
    <t>SO 704-P</t>
  </si>
  <si>
    <t>Pilotové zakládání</t>
  </si>
  <si>
    <t>3</t>
  </si>
  <si>
    <t>{56114c22-dc7b-43bc-9367-7f670a16ac0f}</t>
  </si>
  <si>
    <t>SO 705_100</t>
  </si>
  <si>
    <t>Sheltry na APN S1 - Stavební řešení</t>
  </si>
  <si>
    <t>{b0c2a4c3-e6fb-4fc5-8c76-78f20019f4e6}</t>
  </si>
  <si>
    <t>SO 705_100_03</t>
  </si>
  <si>
    <t>Svislé a vodorovné konstrukce</t>
  </si>
  <si>
    <t>{0ed8e8c2-0348-44d4-91bc-a4d91a1f50cc}</t>
  </si>
  <si>
    <t>SO 705_100_06</t>
  </si>
  <si>
    <t>Výplně otvorů</t>
  </si>
  <si>
    <t>{aa01d1ee-18c3-4ea4-be1c-0f7920564b8a}</t>
  </si>
  <si>
    <t>SO 705_200</t>
  </si>
  <si>
    <t>Sheltry na APN S1 - Konstrukční řešení</t>
  </si>
  <si>
    <t>{982842eb-1ef0-4147-8430-c21b6d81fc70}</t>
  </si>
  <si>
    <t>SO 705-O</t>
  </si>
  <si>
    <t>Ocelové konstrukce</t>
  </si>
  <si>
    <t>{0d131224-572c-4c5b-a8b3-cc6215ada0c2}</t>
  </si>
  <si>
    <t>SO 705-B</t>
  </si>
  <si>
    <t>Betonové konstrukce</t>
  </si>
  <si>
    <t>{9813def8-adb8-454e-81a3-e131358abffd}</t>
  </si>
  <si>
    <t>SO 705_700</t>
  </si>
  <si>
    <t>Sheltry na APN S1 - Silnopoudé rozvody vč. osvětlení</t>
  </si>
  <si>
    <t>{a2510276-3e5a-4a3f-8232-8f5adc943be2}</t>
  </si>
  <si>
    <t>SO 706_100</t>
  </si>
  <si>
    <t>Zemní valy s/bez protihlukovými stěnami - QRA - Stavební řešení</t>
  </si>
  <si>
    <t>{b214666f-c67a-41d1-a85c-49927b070dfa}</t>
  </si>
  <si>
    <t>SO 706_200</t>
  </si>
  <si>
    <t>Zemní valy s/bez protihlukovými stěnami - QRA - Konstrukční řešení</t>
  </si>
  <si>
    <t>{44437c1a-450d-4b69-9506-3ee9cb00baf4}</t>
  </si>
  <si>
    <t>SO 706-O</t>
  </si>
  <si>
    <t>{0d7bd628-1ee4-4f24-88f4-654cff6d4ea2}</t>
  </si>
  <si>
    <t>SO 706-B</t>
  </si>
  <si>
    <t>{92bd8909-f5ce-4fe7-936b-7bbd563e905e}</t>
  </si>
  <si>
    <t>SO 708_700</t>
  </si>
  <si>
    <t>Strojovna SHZ u hangáru H3 - Silnoproudé rozovdy vč. osvětlení</t>
  </si>
  <si>
    <t>{d2dc0392-ae48-4a70-a969-35a9e68039a2}</t>
  </si>
  <si>
    <t>SO 710_700</t>
  </si>
  <si>
    <t>Strojovna SHZ Sheltry - Silnoproudé rozvody vč. osvětlení</t>
  </si>
  <si>
    <t>{4904e6fa-1bc4-442c-920b-edfdc960343a}</t>
  </si>
  <si>
    <t>VRN</t>
  </si>
  <si>
    <t>Vedlejší rozpočtové náklady</t>
  </si>
  <si>
    <t>{78bb4007-ee36-49e9-bf1c-75827e07b4bd}</t>
  </si>
  <si>
    <t>KRYCÍ LIST SOUPISU PRACÍ</t>
  </si>
  <si>
    <t>Objekt:</t>
  </si>
  <si>
    <t>2437/500 - Čáslav - modernizace alianční infrastruktury 21. z TL - P1</t>
  </si>
  <si>
    <t>Soupis:</t>
  </si>
  <si>
    <t>SO 014 - Demontáž CAG a NAG včetně demolice stávající stavební připravenosti</t>
  </si>
  <si>
    <t xml:space="preserve">POPIS POLOŽEK SOUPISU PRACÍ A DODÁVEK JE SPECIFIKOVÁN V PLNÉM POPISU (ZKRÁCENÉM POPISU), POZNÁMCE, ODKAZEM NA SPECIFIKACI A PODROBNOST POPISU DLE PŘÍSLUŠNÉ ČÁSTI DOKUMENTACE UVEDENÉM VE VÝKAZU VÝMĚR NEBO V POZNÁMCE!! PŘI OCENĚNÍ POLOŽEK JE TŘEBA VYCHÁZET Z PODROBNOSTÍ A SPECIFIKACÍ UVEDENÝCH JAK V PLNÉM POPISE, TAK V POZNÁMCE A VE VÝKAZU VÝMĚR, KTERÉ POPIS POLOŽKY ZPŘESŇUJÍ A DOPLŇUJÍ SPECIFIKACI VÝKONU, PRÁCE A MATERIÁL!! NENÍ-LI UVEDENO JINAK POLOŽKA JE UVEDENA JAKO DODÁVKA A MONTÁŽ. MIMO POLOŽKY SPECIFIKACÍ/MATERIÁLU MODRÝM PÍSMEM A V KÓDU (M). UPŘESNĚNÍ DODÁVKY A MONTÁŽE JE UVEDENO NAPŘ. V KAPITOLÁCH NAD POLOŽKAMI.  Textové a výkresové části a soupis prací a dodávek jsou společnou a nedílnou součástí dokumentace. Zpracovatel PD upozorňuje, že pro řádné ocenění a následnou realizaci je nutné použít jak soupis prací a dodávek, tak společně také celou projektovou dokumentaci včetně specifikací uvedených v jejích textových a grafických přílohách.  Výrobky, dokumentace Pokud jsou v této dokumentaci uvedeny konkrétní typy výrobků, jedná se pouze o příklady sloužící pro specifikaci vlastností -– technických a uživatelských standardů. Zhotovitel dokumentace výslovně uvádí, že tyto výrobky lze nahradit jinými výrobky stejných technických vlastností – standardů a shodné, nebo vyšší kvality. Stejným způsobem jsou (mohou být) v dokumentaci uvedeni jako příklad informativně i možní v úvahu přicházející výrobci, nebo dodavatelé.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</si>
  <si>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</si>
  <si>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</si>
  <si>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</si>
  <si>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-1</t>
  </si>
  <si>
    <t>M - Práce a dodávky M</t>
  </si>
  <si>
    <t xml:space="preserve">    22-M - Montáže technologických zařízení pro dopravní stavby</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</si>
  <si>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</si>
  <si>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</si>
  <si>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</si>
  <si>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</si>
  <si>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</si>
  <si>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</si>
  <si>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</si>
  <si>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</si>
  <si>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</si>
  <si>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</si>
  <si>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</si>
  <si>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</si>
  <si>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</si>
  <si>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</si>
  <si>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</si>
  <si>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ROZPOCET</t>
  </si>
  <si>
    <t>22-M</t>
  </si>
  <si>
    <t>Montáže technologických zařízení pro dopravní stavby</t>
  </si>
  <si>
    <t>25</t>
  </si>
  <si>
    <t>K</t>
  </si>
  <si>
    <t>22080000-1-D</t>
  </si>
  <si>
    <t>Demontáž technologie, převoz a předání uživateli v rámci LZ - demontáž CAG sever</t>
  </si>
  <si>
    <t>kpl</t>
  </si>
  <si>
    <t>64</t>
  </si>
  <si>
    <t>-110073141</t>
  </si>
  <si>
    <t>PP</t>
  </si>
  <si>
    <t>P</t>
  </si>
  <si>
    <t xml:space="preserve">Poznámka k položce:_x000d_
Práce provedené pro demontáž:_x000d_
Odpojení systému od napájení NN a od ovládací kabeláže 1	ks_x000d_
Pasport stávajícího zapojení napájení a ovládání systému a jeho periférií, svorková schémata 1 SOUBOR_x000d_
Brzdové agregáty 2 ks_x000d_
Dráhové kladky soustrojí 2 ks_x000d_
Brzdové pásy vedené v průvlačnici 2 ks_x000d_
Ocelové brzdné lano 1 ks_x000d_
Mechanismus vyklápění lana z trámu v RWY, včetně krycích ocelových desek 60	bm_x000d_
Neoprenové těsnící pásy 60 bm_x000d_
Demontáž technologického rozvaděče 1 ks_x000d_
Odvoz demontované technologie k uskladnění uživateli 1kpl_x000d_
</t>
  </si>
  <si>
    <t>26</t>
  </si>
  <si>
    <t>22080000-2-D</t>
  </si>
  <si>
    <t>Demontáž technologie, převoz a předání uživateli v rámci LZ - demontáž CAG jih</t>
  </si>
  <si>
    <t>743100789</t>
  </si>
  <si>
    <t>27</t>
  </si>
  <si>
    <t>22080000-3-D</t>
  </si>
  <si>
    <t>Demontáž technologie, převoz a předání uživateli v rámci LZ - demontáž NAG sever</t>
  </si>
  <si>
    <t>-1289932648</t>
  </si>
  <si>
    <t xml:space="preserve">Poznámka k položce:_x000d_
Práce provedené pro demontáž:_x000d_
Odpojení systému od napájení NN a od ovládací kabeláže 1	ks_x000d_
Pasport stávajícího zapojení napájení a ovládání systému a jeho periférií, svorková schémata 1 SOUBOR_x000d_
Brzdové agregáty 2_x000d_
Agregáty pneumatických zvedacích sloupů sítě 2 ks_x000d_
Demontáž záchytné sítě 1 ks_x000d_
Demontáž bezpečnostního svítidla 2 ks_x000d_
Demontáž překážkového zábleskového návěstidla včetně jeho rozvaděče 2 ks_x000d_
Demontáž technologického rozvaděče 1 ks_x000d_
Odvoz demontované technologie k uskladnění uživateli 1kpl_x000d_
</t>
  </si>
  <si>
    <t>28</t>
  </si>
  <si>
    <t>22080000-4-D</t>
  </si>
  <si>
    <t>Demontáž technologie, převoz a předání uživateli v rámci LZ - demontáž NAG jih</t>
  </si>
  <si>
    <t>660055957</t>
  </si>
  <si>
    <t xml:space="preserve">Demontáž technologie, převoz a předání uživateli v rámci LZ - demontáž NAG jih
</t>
  </si>
  <si>
    <t>SO 122 - TWY N1, N2, N3, N4</t>
  </si>
  <si>
    <t>HSV - Práce a dodávky HSV</t>
  </si>
  <si>
    <t xml:space="preserve">    9 - Ostatní konstrukce a práce, bourání</t>
  </si>
  <si>
    <t xml:space="preserve">    998 - Přesun hmot</t>
  </si>
  <si>
    <t>HSV</t>
  </si>
  <si>
    <t>Práce a dodávky HSV</t>
  </si>
  <si>
    <t>9</t>
  </si>
  <si>
    <t>Ostatní konstrukce a práce, bourání</t>
  </si>
  <si>
    <t>61</t>
  </si>
  <si>
    <t>935114231</t>
  </si>
  <si>
    <t>Osazení štěrbinového odvodňovacího betonového žlabu 400/450x500 mm bez vnitřního spádu</t>
  </si>
  <si>
    <t>m</t>
  </si>
  <si>
    <t>CS ÚRS 2024 02</t>
  </si>
  <si>
    <t>4</t>
  </si>
  <si>
    <t>-157649488</t>
  </si>
  <si>
    <t>Osazení štěrbinového odvodňovacího betonového žlabu rozměru 400/450x500 mm bez obrubníku bez vnitřního spádu, pro zatížení</t>
  </si>
  <si>
    <t>Online PSC</t>
  </si>
  <si>
    <t>https://podminky.urs.cz/item/CS_URS_2024_02/935114231</t>
  </si>
  <si>
    <t>Poznámka k položce:_x000d_
vč. dodávky a osazení těsněcí gumy</t>
  </si>
  <si>
    <t>VV</t>
  </si>
  <si>
    <t>"Odvodnění"</t>
  </si>
  <si>
    <t>"ZMĚŘENO V MICROSTATIONU ( select + measure lenght nebo area)"</t>
  </si>
  <si>
    <t xml:space="preserve">"Přesná specifikace a popis položky viz příloha č.1, 2 a 10" </t>
  </si>
  <si>
    <t>"Štěrbinový žlab I-1-T-F900 - dle výpisu prvků - žlaby č. 1-4" -(11*4,0+4*1,66)</t>
  </si>
  <si>
    <t>"Štěrbinový žlab I-1-T-F900 - dle výpisu prvků - žlaby č. 1-4" (11*4,0+39*1+39*0,5+3*2,74+1*1,66)</t>
  </si>
  <si>
    <t>62</t>
  </si>
  <si>
    <t>59221026</t>
  </si>
  <si>
    <t>trouba s přerušovanou štěrbinou betonová F900 bez vnitřního spádu 400/450x500mm</t>
  </si>
  <si>
    <t>8</t>
  </si>
  <si>
    <t>1583005991</t>
  </si>
  <si>
    <t>998</t>
  </si>
  <si>
    <t>Přesun hmot</t>
  </si>
  <si>
    <t>71</t>
  </si>
  <si>
    <t>998225111</t>
  </si>
  <si>
    <t>Přesun hmot pro pozemní komunikace s krytem z kamene, monolitickým betonovým nebo živičným</t>
  </si>
  <si>
    <t>t</t>
  </si>
  <si>
    <t>1465318293</t>
  </si>
  <si>
    <t>Přesun hmot pro komunikace s krytem z kameniva, monolitickým betonovým nebo živičným dopravní vzdálenost do 200 m jakékoliv délky objektu</t>
  </si>
  <si>
    <t>https://podminky.urs.cz/item/CS_URS_2024_02/998225111</t>
  </si>
  <si>
    <t>72</t>
  </si>
  <si>
    <t>998225191</t>
  </si>
  <si>
    <t>Příplatek k přesunu hmot pro pozemní komunikace s krytem z kamene, živičným, betonovým do 1000 m</t>
  </si>
  <si>
    <t>-1785651564</t>
  </si>
  <si>
    <t>Přesun hmot pro komunikace s krytem z kameniva, monolitickým betonovým nebo živičným Příplatek k ceně za zvětšený přesun přes vymezenou vodorovnou dopravní vzdálenost do 1000 m</t>
  </si>
  <si>
    <t>https://podminky.urs.cz/item/CS_URS_2024_02/998225191</t>
  </si>
  <si>
    <t>SO 305 - Výtlačný řad na ČOV Čáslav - 2. etapa</t>
  </si>
  <si>
    <t xml:space="preserve">    1 - Zemní práce</t>
  </si>
  <si>
    <t>Zemní práce</t>
  </si>
  <si>
    <t>14</t>
  </si>
  <si>
    <t>141721251</t>
  </si>
  <si>
    <t>Řízený zemní protlak délky přes 50 do 100 m hl do 6 m se zatažením potrubí průměru vrtu do 90 mm v hornině třídy těžitelnosti I a II skupiny 1 až 4</t>
  </si>
  <si>
    <t>-548818168</t>
  </si>
  <si>
    <t>Řízený zemní protlak délky protlaku přes 50 do 100 m v hornině třídy těžitelnosti I a II, skupiny 1 až 4 včetně zatažení trub v hloubce do 6 m průměru vrtu do 90 mm</t>
  </si>
  <si>
    <t>https://podminky.urs.cz/item/CS_URS_2024_02/141721251</t>
  </si>
  <si>
    <t>Poznámka k položce:_x000d_
V cenách jsou započteny i náklady na:_x000d_
_x000d_
provedení řízeného pilotního vrtu,_x000d_
vodorovné přemístění výkopku z protlačovaného potrubí a svislé přemístění výkopku z montážní jámy na přilehlé území a případné přehození na povrchu,_x000d_
úpravu čela potrubí pro protlačení,_x000d_
bentonitovou směs,_x000d_
zatažení potrubí zpět do vrtu od cílové šachty.</t>
  </si>
  <si>
    <t>VÝTLAČNÝ ŘAD</t>
  </si>
  <si>
    <t>Technologie provádění</t>
  </si>
  <si>
    <t xml:space="preserve">Bezvýkopová technologie  - řízené horizontální vrtání</t>
  </si>
  <si>
    <t>výtlačný řad</t>
  </si>
  <si>
    <t>PE - D90/5,4</t>
  </si>
  <si>
    <t xml:space="preserve">820,0 </t>
  </si>
  <si>
    <t>820*-1 'Přepočtené koeficientem množství</t>
  </si>
  <si>
    <t>164</t>
  </si>
  <si>
    <t>998276111</t>
  </si>
  <si>
    <t>Přesun hmot pro trubní vedení z trub z plastických hmot ve štole</t>
  </si>
  <si>
    <t>1590914893</t>
  </si>
  <si>
    <t>Přesun hmot pro trubní vedení hloubené z trub z plastických hmot nebo sklolaminátových pro vodovody, kanalizace, teplovody, produktovody ve štole dopravní vzdálenost do 15 m</t>
  </si>
  <si>
    <t>https://podminky.urs.cz/item/CS_URS_2024_02/998276111</t>
  </si>
  <si>
    <t>165</t>
  </si>
  <si>
    <t>998276125</t>
  </si>
  <si>
    <t>Příplatek k přesunu hmot pro trubní vedení z trub z plastických hmot za zvětšený přesun přes 500 do 1000 m</t>
  </si>
  <si>
    <t>1029315358</t>
  </si>
  <si>
    <t>Přesun hmot pro trubní vedení hloubené z trub z plastických hmot nebo sklolaminátových Příplatek k cenám za zvětšený přesun přes vymezenou dopravní vzdálenost přes 500 do 1000 m</t>
  </si>
  <si>
    <t>https://podminky.urs.cz/item/CS_URS_2024_02/998276125</t>
  </si>
  <si>
    <t>SO 402 - Přeložky silnoproudých kabelů a VO</t>
  </si>
  <si>
    <t xml:space="preserve">D8 - OPRAVNÉ POLOŽKY </t>
  </si>
  <si>
    <t xml:space="preserve">    D10 - VENKOVNÍ OSVĚTLENÍ</t>
  </si>
  <si>
    <t>D8</t>
  </si>
  <si>
    <t xml:space="preserve">OPRAVNÉ POLOŽKY </t>
  </si>
  <si>
    <t>D10</t>
  </si>
  <si>
    <t>VENKOVNÍ OSVĚTLENÍ</t>
  </si>
  <si>
    <t>145</t>
  </si>
  <si>
    <t>741132103</t>
  </si>
  <si>
    <t>Ukončení kabelů 3x1,5 až 4 mm2 smršťovací koncovkou nebo páskem bez letování</t>
  </si>
  <si>
    <t>292</t>
  </si>
  <si>
    <t>https://podminky.urs.cz/item/CS_URS_2024_02/741132103</t>
  </si>
  <si>
    <t>Poznámka k položce:_x000d_
"situace"</t>
  </si>
  <si>
    <t>196</t>
  </si>
  <si>
    <t>741132103.o</t>
  </si>
  <si>
    <t>kus</t>
  </si>
  <si>
    <t>1534401066</t>
  </si>
  <si>
    <t>https://podminky.urs.cz/item/CS_URS_2024_02/741132103.o</t>
  </si>
  <si>
    <t>SO 408 - Úprava plošného osvětlení na APN C</t>
  </si>
  <si>
    <t>D2 - STOŽÁRY</t>
  </si>
  <si>
    <t>D2</t>
  </si>
  <si>
    <t>STOŽÁRY</t>
  </si>
  <si>
    <t>Pol1068</t>
  </si>
  <si>
    <t xml:space="preserve">Dodávka ocelového stožáru výšky 18,8m Ocelový stožár pro osvětlení letištních ploch, více-hranný kuželového tvaru   Stožár vyrobený z oceli S255,  Ochrana proti korozi : Zárově zinkovaný dle EN 1461 </t>
  </si>
  <si>
    <t>16</t>
  </si>
  <si>
    <t xml:space="preserve">Dodávka ocelového stožáru výšky 18,8m Ocelový stožár pro osvětlení letištních ploch, více-hranný kuželového tvaru   Stožár vyrobený z oceli S255,  Ochrana proti korozi : Zárově zinkovaný dle EN 1461  Stožár vyroben výhradně ze 2 sekcí, výška nad zemí je 18,8m, max. výška nejvyššího bodu stožáru (včetně překážkovývh svítidel) je 20,0m. Na stožáru bude osazen žebřík se záchytným systémem, na vrcholu stožáru bude osazena pochozí plošina.  Montáž na přírubu, konstrukce pro zabetonování do základu je součástí dodávky stožáru. Ve výšce 4m nad zemí bude připraven speciální držák pro překážkové osvětlení, v 4,75m příprava pro osazení rozvodnice a kamery (rozvodnice a kamera bude upevněna na svorník, kabely vedeny po povrchu stožáru). Max. výchylka ve 18m nad zemí 2%, speciální traverza pro 3ks reflektorů ref. typu Siteco LED 5XA7693FG1AC a 2x překážkové svítidlo. Stožár bude v provedení s červeno/bílými pruhy v.1m dle předpisu Let-1-6/L14 . Stožár je počítán pro větrovou oblast 160km/s (44,4m/s),  kat.terénu I dle ČSN EN 1991-1-4  Ke stožárům musí být od výrobce doloženy: - Statické výpočty pro dané zatížení - Konstrukční výkresy k odsouhlasení uživatelem - Prohlášení o vlastnostech - Certifikát EN 40 - certifikát EN 1090 - certifikát EN ISO 9001:2015 - certifikát OHSAS 18000:2007 - certifikát svařování dle EN 3834-2 - certifikát svařování dle EN 9606 - Report kontroly zinkové vrstvy</t>
  </si>
  <si>
    <t>75</t>
  </si>
  <si>
    <t>Pol1068.o</t>
  </si>
  <si>
    <t xml:space="preserve">Dodávka ocelového stožáru výšky 18,8m Ocelový stožár pro osvětlení letištních ploch, více-hranný kuželového tvaru   Stožár vyrobený z oceli S355,  Ochrana proti korozi : Zárově zinkovaný dle EN 1461 </t>
  </si>
  <si>
    <t>1674068812</t>
  </si>
  <si>
    <t xml:space="preserve">Dodávka ocelového stožáru výšky 18,8m Ocelový stožár pro osvětlení letištních ploch, více-hranný kuželového tvaru   Stožár vyrobený z oceli S355,  Ochrana proti korozi : Zárově zinkovaný dle EN 1461  Stožár vyroben výhradně ze 2 sekcí, výška nad zemí je 18,8m, max. výška nejvyššího bodu stožáru (včetně překážkovývh svítidel) je 20,0m. Na stožáru bude osazen žebřík se záchytným systémem, na vrcholu stožáru bude osazena pochozí plošina.  Montáž na přírubu, konstrukce pro zabetonování do základu je součástí dodávky stožáru. Ve výšce 4m nad zemí bude připraven speciální držák pro překážkové osvětlení, v 4,75m příprava pro osazení rozvodnice a kamery (rozvodnice a kamera bude upevněna na svorník, kabely vedeny po povrchu stožáru). Max. výchylka ve 18m nad zemí 4%, speciální traverza pro 3ks reflektorů ref. typu Siteco LED 5XA7693FG1AC a 2x překážkové svítidlo. Stožár bude v provedení s červeno/bílými pruhy v.1m dle předpisu Let-1-6/L14 . Stožár je počítán pro větrovou oblast 160km/s (27m/s),  kat.terénu I dle ČSN EN 1991-1-4  Ke stožárům musí být od výrobce doloženy: - Statické výpočty pro dané zatížení - Konstrukční výkresy k odsouhlasení uživatelem - Prohlášení o vlastnostech - Certifikát EN 40 - certifikát EN 1090 - certifikát EN ISO 9001:2015 - certifikát OHSAS 18000:2007 - certifikát svařování dle EN 3834-2 - certifikát svařování dle EN 9606 - Report kontroly zinkové vrstvy</t>
  </si>
  <si>
    <t>SO 501 - Stavební připravenost pro úpravu produktovodu do LPH 1</t>
  </si>
  <si>
    <t>D8 - Dokončovací konstrukce na pozemních stavbách</t>
  </si>
  <si>
    <t>Dokončovací konstrukce na pozemních stavbách</t>
  </si>
  <si>
    <t>41</t>
  </si>
  <si>
    <t>Pol32</t>
  </si>
  <si>
    <t>Koordinační přírážka k pol.č. R.95.01</t>
  </si>
  <si>
    <t>%</t>
  </si>
  <si>
    <t>68</t>
  </si>
  <si>
    <t>65</t>
  </si>
  <si>
    <t>Pol32.o</t>
  </si>
  <si>
    <t>Koordinační přírážka k pol.Pol31 (D+M Betonová prefabriovaná šachta Š01 a Š02)</t>
  </si>
  <si>
    <t>1275202379</t>
  </si>
  <si>
    <t>SO 703_100, 200 - Sklad kyslíku vč. nádrží a související technologie - Stavební řešení, Konstrukční řešení</t>
  </si>
  <si>
    <t>PSV - Práce a dodávky PSV</t>
  </si>
  <si>
    <t xml:space="preserve">    766 - Konstrukce truhlářské</t>
  </si>
  <si>
    <t>PSV</t>
  </si>
  <si>
    <t>Práce a dodávky PSV</t>
  </si>
  <si>
    <t>766</t>
  </si>
  <si>
    <t>Konstrukce truhlářské</t>
  </si>
  <si>
    <t>230</t>
  </si>
  <si>
    <t>766-D.01</t>
  </si>
  <si>
    <t xml:space="preserve">D+M - Dřevěné, vnitřní, jednokřídlé dveře, plné. Manuálně otevíravé, se zámkem systému generálního klíče, s prahovou lištou. Dveře budou sloužit jako provozní. Dodávka a montáž včetně systémových detailů napojení a utěsnění k okolním konstrukcím a prvkům </t>
  </si>
  <si>
    <t>119779658</t>
  </si>
  <si>
    <t xml:space="preserve">D+M - Dřevěné, vnitřní, jednokřídlé dveře, plné. Manuálně otevíravé, se zámkem systému generálního klíče, s prahovou lištou. Dveře budou sloužit jako provozní. Dodávka a montáž včetně systémových detailů napojení a utěsnění k okolním konstrukcím a prvkům 
800/2100
Ocelová systémová zárubeň s
polodrážkou, s těsněním
Ocelové, sendvi čové, s vysokou stabilitou, s polodrážkou,
s těsněním, větrací mřížka 100x300 mm u podlahy
Plné, bez zasklení
HPL, barva RAL
7040
Prahová lišta
3.5000
W/(m²·K)
Klika-klika 
Nerez
broušená
</t>
  </si>
  <si>
    <t>305</t>
  </si>
  <si>
    <t>766-D.01-up</t>
  </si>
  <si>
    <t xml:space="preserve">D+M - Ocelové, vnitřní, jednokřídlé dveře, plné. Manuálně otevíravé, se zámkem systému generálního klíče, s prahovou lištou. Dveře budou sloužit jako provozní. Dodávka a montáž včetně systémových detailů napojení a utěsnění k okolním konstrukcím a prvkům </t>
  </si>
  <si>
    <t>384919122</t>
  </si>
  <si>
    <t xml:space="preserve">D+M - Ocelové, vnitřní, jednokřídlé dveře, plné. Manuálně otevíravé, se zámkem systému generálního klíče, s prahovou lištou. Dveře budou sloužit jako provozní. Dodávka a montáž včetně systémových detailů napojení a utěsnění k okolním konstrukcím a prvkům 
800/2100
Ocelová systémová zárubeň s
polodrážkou, s těsněním
Ocelové, sendvi čové, s vysokou stabilitou, s polodrážkou,
s těsněním, větrací mřížka 100x300 mm u podlahy
Plné, bez zasklení
HPL, barva RAL
7040
Prahová lišta
3.5000
W/(m²·K)
Klika-klika 
Nerez
broušená
</t>
  </si>
  <si>
    <t>231</t>
  </si>
  <si>
    <t>766-D.02</t>
  </si>
  <si>
    <t>-1293537730</t>
  </si>
  <si>
    <t>306</t>
  </si>
  <si>
    <t>766-D.02- up</t>
  </si>
  <si>
    <t>947772105</t>
  </si>
  <si>
    <t>232</t>
  </si>
  <si>
    <t>766-D.03</t>
  </si>
  <si>
    <t>-1454836220</t>
  </si>
  <si>
    <t>307</t>
  </si>
  <si>
    <t>766-D.03 - up</t>
  </si>
  <si>
    <t>-105293004</t>
  </si>
  <si>
    <t>233</t>
  </si>
  <si>
    <t>766-D.04</t>
  </si>
  <si>
    <t>-1686368076</t>
  </si>
  <si>
    <t>308</t>
  </si>
  <si>
    <t>766-D.04 - up</t>
  </si>
  <si>
    <t>-2035508557</t>
  </si>
  <si>
    <t>234</t>
  </si>
  <si>
    <t>766-D.05</t>
  </si>
  <si>
    <t>-870844364</t>
  </si>
  <si>
    <t>309</t>
  </si>
  <si>
    <t>766-D.05 - up</t>
  </si>
  <si>
    <t>876005169</t>
  </si>
  <si>
    <t>235</t>
  </si>
  <si>
    <t>766-D.06</t>
  </si>
  <si>
    <t xml:space="preserve">D+M -  Dřevěné, vnitřní, jednokřídlé dveře, plné. Manuálně otevíravé, se zámkem systému generálního klíče, s WC soupravou, s prahovou lištou. Dveře budou sloužit jako provozní. Dodávka a montáž včetně systémových detailů napojení a utěsnění k okolním kons</t>
  </si>
  <si>
    <t>319606477</t>
  </si>
  <si>
    <t xml:space="preserve">D+M - Dřevěné, vnitřní, jednokřídlé dveře, plné. Manuálně otevíravé, se zámkem systému generálního klíče, s WC soupravou, s prahovou lištou. Dveře budou sloužit jako provozní. Dodávka a montáž včetně systémových detailů napojení a utěsnění k okolním konstrukcím a prvkům stavebního otvoru.
700/2100
Ocelová systémová zárubeň s
polodrážkou, s těsněním
Ocelové, sendvi čové, s vysokou stabilitou, s polodrážkou,
s těsněním, větrací mřížka 100x300 mm u podlahy
Plné, bez zasklení
HPL, barva RAL
7040
Prahová lišta
3.5000
W/(m²·K)
Klika-klika, WC
souprava s knoflíkem
Nerez
broušená
</t>
  </si>
  <si>
    <t>310</t>
  </si>
  <si>
    <t>766-D.06 - up</t>
  </si>
  <si>
    <t xml:space="preserve">D+M -  Ocelové, vnitřní, jednokřídlé dveře, plné. Manuálně otevíravé, se zámkem systému generálního klíče, s WC soupravou, s prahovou lištou. Dveře budou sloužit jako provozní. Dodávka a montáž včetně systémových detailů napojení a utěsnění k okolním kons</t>
  </si>
  <si>
    <t>1784078895</t>
  </si>
  <si>
    <t xml:space="preserve">D+M - Ocelové, vnitřní, jednokřídlé dveře, plné. Manuálně otevíravé, se zámkem systému generálního klíče, s WC soupravou, s prahovou lištou. Dveře budou sloužit jako provozní. Dodávka a montáž včetně systémových detailů napojení a utěsnění k okolním konstrukcím a prvkům stavebního otvoru.
700/2100
Ocelová systémová zárubeň s
polodrážkou, s těsněním
Ocelové, sendvi čové, s vysokou stabilitou, s polodrážkou,
s těsněním, větrací mřížka 100x300 mm u podlahy
Plné, bez zasklení
HPL, barva RAL
7040
Prahová lišta
3.5000
W/(m²·K)
Klika-klika, WC
souprava s knoflíkem
Nerez
broušená
</t>
  </si>
  <si>
    <t>236</t>
  </si>
  <si>
    <t>766-D.07</t>
  </si>
  <si>
    <t>-142580227</t>
  </si>
  <si>
    <t>311</t>
  </si>
  <si>
    <t>766-D.07 - up</t>
  </si>
  <si>
    <t>1460420837</t>
  </si>
  <si>
    <t>240</t>
  </si>
  <si>
    <t>766-D.11</t>
  </si>
  <si>
    <t>D+M - Dřevěné, protipožární, vnitřní, jednokřídlé dveře, plné. Manuálně otevíravé, se zámkem systému generálního klíče, s prahovou lištou. Dveře budou sloužit jako provozní. Dodávka a montáž včetně systémových detailů napojení a utěsnění k okolním konstru</t>
  </si>
  <si>
    <t>2104741859</t>
  </si>
  <si>
    <t>D+M - Dřevěné, protipožární, vnitřní, jednokřídlé dveře, plné. Manuálně otevíravé, se zámkem systému generálního klíče, s prahovou lištou. Dveře budou sloužit jako provozní. Dodávka a montáž včetně systémových detailů napojení a utěsnění k okolním konstrukcím a prvkům stavebního otvoru.
EI 30 DP1 Ne 600/2100
Ocelová systémová zárube ň s
polodrážkou, s těsněním
Ocelové, sendvi čové, s vysokou stabilitou, s polodrážkou,
s těsněním
Plné, bez zasklení
HPL, barva RAL
7040
Prahová lišta
3.5000
W/(m²·K)
Klika-klika Ne
Nerez
broušená
Mechanický,
cylindrická vložka
Vložkový, systém
generálního klí če
Jednostranná
cylindrick</t>
  </si>
  <si>
    <t>312</t>
  </si>
  <si>
    <t>766-D.11 - up</t>
  </si>
  <si>
    <t>D+M - Ocelové, protipožární, vnitřní, jednokřídlé dveře, plné. Manuálně otevíravé, se zámkem systému generálního klíče, s prahovou lištou. Dveře budou sloužit jako provozní. Dodávka a montáž včetně systémových detailů napojení a utěsnění k okolním konstru</t>
  </si>
  <si>
    <t>315140756</t>
  </si>
  <si>
    <t>D+M - Ocelové, protipožární, vnitřní, jednokřídlé dveře, plné. Manuálně otevíravé, se zámkem systému generálního klíče, s prahovou lištou. Dveře budou sloužit jako provozní. Dodávka a montáž včetně systémových detailů napojení a utěsnění k okolním konstrukcím a prvkům stavebního otvoru.
EI 30 DP1 Ne 600/2100
Ocelová systémová zárube ň s
polodrážkou, s těsněním
Ocelové, sendvi čové, s vysokou stabilitou, s polodrážkou,
s těsněním
Plné, bez zasklení
HPL, barva RAL
7040
Prahová lišta
3.5000
W/(m²·K)
Klika-klika Ne
Nerez
broušená
Mechanický,
cylindrická vložka
Vložkový, systém
generálního klí če
Jednostranná
cylindrick</t>
  </si>
  <si>
    <t>SO 703_700 - Sklad kyslíku vč. nádrží a související technologie - Silnoproudé rozvody vč. osvětlení</t>
  </si>
  <si>
    <t>D1 - KABELOVÉ TRASY</t>
  </si>
  <si>
    <t>D2 - KABELÁŽ</t>
  </si>
  <si>
    <t>D6 - ZEMNĚNÍ A HROMOSVOD</t>
  </si>
  <si>
    <t>D7 - KABELOVÉ LÁVKY A ŽLABY</t>
  </si>
  <si>
    <t xml:space="preserve">D10 - PŘESUNY HMOT </t>
  </si>
  <si>
    <t>D1</t>
  </si>
  <si>
    <t>KABELOVÉ TRASY</t>
  </si>
  <si>
    <t>741110333</t>
  </si>
  <si>
    <t>Montáž trubka ochranná do krabic ocelová závitová DN přes 25 do 50 mm uložená pevně</t>
  </si>
  <si>
    <t>https://podminky.urs.cz/item/CS_URS_2024_02/741110333</t>
  </si>
  <si>
    <t>Poznámka k položce:_x000d_
"ochrana svodu bleskosvodu" 4*2,5m</t>
  </si>
  <si>
    <t>187</t>
  </si>
  <si>
    <t>741112001</t>
  </si>
  <si>
    <t>Montáž krabice zapuštěná plastová kruhová</t>
  </si>
  <si>
    <t>-2077932812</t>
  </si>
  <si>
    <t>Montáž krabic elektroinstalačních bez napojení na trubky a lišty, demontáže a montáže víčka a přístroje protahovacích nebo odbočných zapuštěných plastových kruhových do zdiva</t>
  </si>
  <si>
    <t>https://podminky.urs.cz/item/CS_URS_2024_02/741112001</t>
  </si>
  <si>
    <t>Oprava rozpočtu 1: Doplněná položka množstvím odpovídajíci materiálové položce 9</t>
  </si>
  <si>
    <t>7+12+2+8+9+1 "viz. půdorysy"</t>
  </si>
  <si>
    <t>17</t>
  </si>
  <si>
    <t>Pol1625</t>
  </si>
  <si>
    <t>Montáž rozvodka nástěnná plastová čtyřhranná vodič D do 4 mm2, IP40, včetně zakončení a zapojení kabeláže</t>
  </si>
  <si>
    <t>34</t>
  </si>
  <si>
    <t>Poznámka k položce:_x000d_
9+9 "viz. půdorysy"</t>
  </si>
  <si>
    <t>18-10</t>
  </si>
  <si>
    <t>KABELÁŽ</t>
  </si>
  <si>
    <t>36</t>
  </si>
  <si>
    <t>741120201</t>
  </si>
  <si>
    <t>Montáž vodič Cu izolovaný plný a laněný s PVC pláštěm žíla 1,5 až 16 mm2 volně (např. CY, CHAH-V)</t>
  </si>
  <si>
    <t>https://podminky.urs.cz/item/CS_URS_2024_02/741120201</t>
  </si>
  <si>
    <t>Poznámka k položce:_x000d_
23+32+24+26+21+17+10+157+82+12+13+11 "viz. kabelová listina"</t>
  </si>
  <si>
    <t>556-428</t>
  </si>
  <si>
    <t>D6</t>
  </si>
  <si>
    <t>ZEMNĚNÍ A HROMOSVOD</t>
  </si>
  <si>
    <t>191</t>
  </si>
  <si>
    <t>K001</t>
  </si>
  <si>
    <t>Montáž vysokonapěťový izolovaný vodič hromosvodný svodový s podpěrou</t>
  </si>
  <si>
    <t>-800981682</t>
  </si>
  <si>
    <t>Oprava rozpočtu 1: Doplněná položka množstvím odpovídajíci materiálovým položkám 128 a 129</t>
  </si>
  <si>
    <t>44+48 "viz. půdorysy"</t>
  </si>
  <si>
    <t>129</t>
  </si>
  <si>
    <t>Pol1408</t>
  </si>
  <si>
    <t>Materiál pro zemnění a hromosvody - podpěra izolovaného svodu pro průměr vodiče 23mm, materiálové provedení nerezová ocel (součástí položky je veškerý potřebný podružný materiál pro montáž, včetně kotvících prvků)</t>
  </si>
  <si>
    <t>258</t>
  </si>
  <si>
    <t>Poznámka k položce:_x000d_
4*11 "viz. půdorys střecha"</t>
  </si>
  <si>
    <t>188</t>
  </si>
  <si>
    <t>Pol1408-1</t>
  </si>
  <si>
    <t>-1081492243</t>
  </si>
  <si>
    <t>130</t>
  </si>
  <si>
    <t>Pol1756</t>
  </si>
  <si>
    <t>Materiál pro zemnění a hromosvody - sada pro zakončení vodiče izolovaného svodu na obou koncích vodiče pro vodič s Cu jádrem 19mm2 (součástí položky je veškerý potřebný podružný materiál pro montáž zakončení dle požadavků výrobce dodaného vodiče s vysokon</t>
  </si>
  <si>
    <t>260</t>
  </si>
  <si>
    <t>Materiál pro zemnění a hromosvody - sada pro zakončení vodiče izolovaného svodu na obou koncích vodiče pro vodič s Cu jádrem 19mm2 (součástí položky je veškerý potřebný podružný materiál pro montáž zakončení dle požadavků výrobce dodaného vodiče s vysokonapěťovou izolací)</t>
  </si>
  <si>
    <t>Poznámka k položce:_x000d_
"viz. půdorys střecha"</t>
  </si>
  <si>
    <t>189</t>
  </si>
  <si>
    <t>Pol1756-1</t>
  </si>
  <si>
    <t>-1696354028</t>
  </si>
  <si>
    <t>131</t>
  </si>
  <si>
    <t>Pol1411</t>
  </si>
  <si>
    <t>Montáž zakončení vysokonapěťového izolovaného vodiče hromosvodného na obou koncích svodu</t>
  </si>
  <si>
    <t>262</t>
  </si>
  <si>
    <t>190</t>
  </si>
  <si>
    <t>Pol1411-1</t>
  </si>
  <si>
    <t>-1466709812</t>
  </si>
  <si>
    <t>D7</t>
  </si>
  <si>
    <t>KABELOVÉ LÁVKY A ŽLABY</t>
  </si>
  <si>
    <t>149</t>
  </si>
  <si>
    <t>741910412</t>
  </si>
  <si>
    <t>Montáž žlab kovový šířky do 100 mm bez víka</t>
  </si>
  <si>
    <t>298</t>
  </si>
  <si>
    <t>https://podminky.urs.cz/item/CS_URS_2024_02/741910412</t>
  </si>
  <si>
    <t>Poznámka k položce:_x000d_
7+7+7+8+12+12+7+9+4 "viz. půdorysy"</t>
  </si>
  <si>
    <t>83-51</t>
  </si>
  <si>
    <t xml:space="preserve">PŘESUNY HMOT </t>
  </si>
  <si>
    <t>169</t>
  </si>
  <si>
    <t>998741201</t>
  </si>
  <si>
    <t>Přesun hmot procentní pro silnoproud v objektech v do 6 m</t>
  </si>
  <si>
    <t>338</t>
  </si>
  <si>
    <t>https://podminky.urs.cz/item/CS_URS_2024_02/998741201</t>
  </si>
  <si>
    <t>Poznámka k položce:_x000d_
"viz. TZ"</t>
  </si>
  <si>
    <t>SO 703.1_700 - Garáže u skladu kyslíku - Silnoproudé rozvody vč. osvětlení</t>
  </si>
  <si>
    <t>D5 - ZEMNĚNÍ A HROMOSVOD</t>
  </si>
  <si>
    <t>D5</t>
  </si>
  <si>
    <t>-787278296</t>
  </si>
  <si>
    <t>60</t>
  </si>
  <si>
    <t>120</t>
  </si>
  <si>
    <t>SO 704_200 - Přístřešky pro letadla na APN S - Konstrukční řešení</t>
  </si>
  <si>
    <t>Úroveň 3:</t>
  </si>
  <si>
    <t>SO 704-P - Pilotové zakládání</t>
  </si>
  <si>
    <t>Ing. Lenka Kasperová</t>
  </si>
  <si>
    <t xml:space="preserve">    2 - Zakládání</t>
  </si>
  <si>
    <t>Zakládání</t>
  </si>
  <si>
    <t>7</t>
  </si>
  <si>
    <t>226211211</t>
  </si>
  <si>
    <t>Vrty velkoprofilové svislé zapažené D přes 400 do 450 mm hl od 0 do 10 m hornina I</t>
  </si>
  <si>
    <t>-1348173889</t>
  </si>
  <si>
    <t>Velkoprofilové vrty náběrovým vrtáním svislé zapažené ocelovými pažnicemi průměru přes 400 do 450 mm, v hl od 0 do 10 m v hornině tř. I</t>
  </si>
  <si>
    <t>https://podminky.urs.cz/item/CS_URS_2024_02/226211211</t>
  </si>
  <si>
    <t>"30% vrtatelnost I" (8*6+28*7)*0,3</t>
  </si>
  <si>
    <t>-244,0</t>
  </si>
  <si>
    <t>Součet</t>
  </si>
  <si>
    <t>998001011</t>
  </si>
  <si>
    <t>Přesun hmot pro piloty nebo podzemní stěny betonované na místě</t>
  </si>
  <si>
    <t>2066481902</t>
  </si>
  <si>
    <t>https://podminky.urs.cz/item/CS_URS_2024_02/998001011</t>
  </si>
  <si>
    <t>SO 705_100 - Sheltry na APN S1 - Stavební řešení</t>
  </si>
  <si>
    <t>SO 705_100_03 - Svislé a vodorovné konstrukce</t>
  </si>
  <si>
    <t>9533200R1</t>
  </si>
  <si>
    <t xml:space="preserve">Dodávka a montáž  Výplně dilatační mezery objektové dilatace mezi přístavkem a stěnou hangáru, na ose 1, pod úrovní podlahy až do úrovně +0,300 nad podlahu 1.NP, z polystyrénu XPS tl. 100 mm Sv.06a</t>
  </si>
  <si>
    <t>1366917121</t>
  </si>
  <si>
    <t>Dodávka a montáž Výplně dilatační mezery objektové dilatace mezi přístavkem a stěnou hangáru, na ose 1, pod úrovní podlahy až do úrovně +0,300 nad podlahu 1.NP, z polystyrénu XPS tl. 100 mm Sv.06a</t>
  </si>
  <si>
    <t>Poznámka k položce:_x000d_
Výplně dilatační mezery objektové dilatace mezi přístavkem a stěnou hangáru, na ose 1, pod úrovní podlahy až do úrovně +0,300 nad podlahu 1.NP, z polystyrénu XPS tl. 100 mm. XPS bude k podkladu nalepen. Dodávka a montáž včetně všech potřebných prvků a materiálů potřebných ke zhotovení předstěny. Všechny detaily budou řešeny dle předpisů výrobce.</t>
  </si>
  <si>
    <t>9533200R1o</t>
  </si>
  <si>
    <t>m2</t>
  </si>
  <si>
    <t>-1364215896</t>
  </si>
  <si>
    <t>9533200R2</t>
  </si>
  <si>
    <t xml:space="preserve">Dodávka a montáž  Výplně dilatační mezery objektové dilatace mezi přístavkem a stěnou hangáru, na ose 1, od úrovně +0,300 nad podlahou 1.NP, z polystyrénu EPS tl. 100 mm Sv.06b</t>
  </si>
  <si>
    <t>654602464</t>
  </si>
  <si>
    <t>Dodávka a montáž Výplně dilatační mezery objektové dilatace mezi přístavkem a stěnou hangáru, na ose 1, od úrovně +0,300 nad podlahou 1.NP, z polystyrénu EPS tl. 100 mm Sv.06b</t>
  </si>
  <si>
    <t>Poznámka k položce:_x000d_
Výplně dilatační mezery objektové dilatace mezi přístavkem a stěnou hangáru, na ose 1, od úrovně +0,300 nad podlahou 1.NP, z polystyrénu EPS tl. 100 mm., EPS bude k podkladu nalepen. Dodávka a montáž včetně všech potřebných prvků a materiálů potřebných ke zhotovení předstěny. Všechny detaily budou řešeny dle předpisů výrobce.</t>
  </si>
  <si>
    <t>15</t>
  </si>
  <si>
    <t>9533200R2o</t>
  </si>
  <si>
    <t>-474216194</t>
  </si>
  <si>
    <t>9533200R3</t>
  </si>
  <si>
    <t xml:space="preserve">Dodávka a montáž  Výplně dilatační mezery objektové dilatace mezi přístavkem a stěnou hangáru, na ose 1, kolem všech otvorů a prostupů a po obvodě řešené stěny kolem její vnější hrany a stropu/střechy do vzdálenosti 500 mm, z fasádní minerální vaty tl. 10</t>
  </si>
  <si>
    <t>1700815471</t>
  </si>
  <si>
    <t>Dodávka a montáž Výplně dilatační mezery objektové dilatace mezi přístavkem a stěnou hangáru, na ose 1, kolem všech otvorů a prostupů a po obvodě řešené stěny kolem její vnější hrany a stropu/střechy do vzdálenosti 500 mm, z fasádní minerální vaty tl. 100 mm Sv.06c</t>
  </si>
  <si>
    <t>Poznámka k položce:_x000d_
Výplně dilatační mezery objektové dilatace mezi přístavkem a stěnou hangáru, na ose 1, kolem všech otvorů a prostupů a po obvodě řešené stěny kolem její vnější hrany a stropu/střechy do vzdálenosti 500 mm, z fasádní minerální vaty tl. 100 mm. Minerální vata bude k podkladu nalepena. Dodávka a montáž včetně všech potřebných prvků a materiálů potřebných ke zhotovení předstěny. Všechny detaily budou řešeny dle předpisů výrobce.</t>
  </si>
  <si>
    <t>9533200R3o</t>
  </si>
  <si>
    <t>-1024988307</t>
  </si>
  <si>
    <t>10</t>
  </si>
  <si>
    <t>9533200R4</t>
  </si>
  <si>
    <t xml:space="preserve">Dodávka a montáž  Výplně dilatační mezery objektové dilatace mezi stěnami hangáru, na osách 4 a 5, pod úrovní podlahy až do úrovně +0,300 nad podlahu 1.NP, z polystyrénu XPS tl. 50 mm Sp.07a</t>
  </si>
  <si>
    <t>-2140299837</t>
  </si>
  <si>
    <t>Dodávka a montáž Výplně dilatační mezery objektové dilatace mezi stěnami hangáru, na osách 4 a 5, pod úrovní podlahy až do úrovně +0,300 nad podlahu 1.NP, z polystyrénu XPS tl. 50 mm Sp.07a</t>
  </si>
  <si>
    <t>Poznámka k položce:_x000d_
Výplně dilatační mezery objektové dilatace mezi přístavkem a stěnou hangáru, na ose 1, pod úrovní podlahy až do úrovně +0,300 nad podlahu 1.NP, z polystyrénu XPS tl. 50 mm. XPS bude k podkladu nalepen. Dodávka a montáž včetně všech potřebných prvků a materiálů potřebných ke zhotovení předstěny. Všechny detaily budou řešeny dle předpisů výrobce.</t>
  </si>
  <si>
    <t>9533200R4o</t>
  </si>
  <si>
    <t>1707142642</t>
  </si>
  <si>
    <t>11</t>
  </si>
  <si>
    <t>9533200R5</t>
  </si>
  <si>
    <t xml:space="preserve">Dodávka a montáž  Výplně dilatační mezery objektové dilatace mezi stěnami hangáru, na osách 4 a 5, od úrovně +0,300 nad podlahou 1.NP, z polystyrénu EPS tl. 50 mm Sp.07b</t>
  </si>
  <si>
    <t>1959845743</t>
  </si>
  <si>
    <t>Dodávka a montáž Výplně dilatační mezery objektové dilatace mezi stěnami hangáru, na osách 4 a 5, od úrovně +0,300 nad podlahou 1.NP, z polystyrénu EPS tl. 50 mm Sp.07b</t>
  </si>
  <si>
    <t>Poznámka k položce:_x000d_
Výplně dilatační mezery objektové dilatace mezi přístavkem a stěnou hangáru, na ose 1, od úrovně +0,300 nad podlahou 1.NP, z polystyrénu EPS tl. 50 mm., EPS bude k podkladu nalepen. Dodávka a montáž včetně všech potřebných prvků a materiálů potřebných ke zhotovení předstěny. Všechny detaily budou řešeny dle předpisů výrobce.</t>
  </si>
  <si>
    <t>18</t>
  </si>
  <si>
    <t>9533200R5o</t>
  </si>
  <si>
    <t>2029088966</t>
  </si>
  <si>
    <t>9533200R6</t>
  </si>
  <si>
    <t xml:space="preserve">Dodávka a montáž  Výplně dilatační mezery objektové dilatace mezi stěnami hangáru, na osách 4 a 5,, kolem všech otvorů a prostupů a po obvodě řešené stěny kolem její vnější hrany a stropu/střechy do vzdálenosti 500 mm, z fasádní minerální vaty tl. 50 mm S</t>
  </si>
  <si>
    <t>282727009</t>
  </si>
  <si>
    <t>Dodávka a montáž Výplně dilatační mezery objektové dilatace mezi stěnami hangáru, na osách 4 a 5,, kolem všech otvorů a prostupů a po obvodě řešené stěny kolem její vnější hrany a stropu/střechy do vzdálenosti 500 mm, z fasádní minerální vaty tl. 50 mm Sp.07c</t>
  </si>
  <si>
    <t>Poznámka k položce:_x000d_
Výplně dilatační mezery objektové dilatace mezi přístavkem a stěnou hangáru, na ose 1, kolem všech otvorů a prostupů a po obvodě řešené stěny kolem její vnější hrany a stropu/střechy do vzdálenosti 500 mm, z fasádní minerální vaty tl. 50 mm. Minerální vata bude k podkladu nalepena. Dodávka a montáž včetně všech potřebných prvků a materiálů potřebných ke zhotovení předstěny. Všechny detaily budou řešeny dle předpisů výrobce.</t>
  </si>
  <si>
    <t>19</t>
  </si>
  <si>
    <t>9533200R6o</t>
  </si>
  <si>
    <t>-767458660</t>
  </si>
  <si>
    <t>SO 705_100_06 - Výplně otvorů</t>
  </si>
  <si>
    <t>D1 - Výplně otvorů</t>
  </si>
  <si>
    <t>767 - Konstrukce zámečnické</t>
  </si>
  <si>
    <t>7671000R16</t>
  </si>
  <si>
    <t xml:space="preserve">Dodávka a montáž  Vnitřní dveře, do úklidové místnosti, manuálně otevíravé, jednokřídlé, levé, čistý rozměr 800/2100, bez požární odolnosti. Zárubeň ocelová do SDK příčky tl. 150 mm D.12 </t>
  </si>
  <si>
    <t>32</t>
  </si>
  <si>
    <t>D.12 Vnitřní dveře, do úklidové místnosti, manuálně otevíravé, jednokřídlé, levé, čistý rozměr 800/2100, bez požární odolnosti. Zárubeň ocelová do SDK příčky tl. 150 mm. Kce dveřního křídla bude ocelová, sendvičové kce, dveřní křídlo bude plné hladké, s větrací mřížkou,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Dveře budou mít certifikaci na bezpečnostní třídu 3 („T“ dle NBÚ) s uzamykatelným systémem třídy 2.</t>
  </si>
  <si>
    <t xml:space="preserve">Poznámka k položce:_x000d_
Ocelová obložková zárubeň s polodrážkou, s těsněním, do SDK příčky tl. 150 mm Ocelová sendvičová konstrukce s polodrážkou, vyplněná minerální izolací, s těsněním, s okopovým nerezovým plechem výšky 600 mm z obou stran Plné, hladké, s větrací mřížkou. Větrací mřížka rozměru 400x100 mm (osazená 100 mm nad podlahu), materiál nerez Komaxit, barva - Zárubeň RAL 7011, Dveřní křídlo RAL 7040 Prahová lišta v úrovni podlahy Klika – klika Nerez  Mechanický Zadlabávací vložkový zámek, se závorou a se střelkou oboustranná bezpečnostní cylindrická vložka, systém generálního klíče Ne</t>
  </si>
  <si>
    <t>7671000R16.o</t>
  </si>
  <si>
    <t>-1790487558</t>
  </si>
  <si>
    <t xml:space="preserve">D.12 Vnitřní dveře, do úklidové místnosti, manuálně otevíravé, jednokřídlé, levé, čistý rozměr 800/2100, bez požární odolnosti. Zárubeň ocelová do SDK příčky tl. 150 mm. Kce dveřního křídla bude ocelová, sendvičové kce, dveřní křídlo bude plné hladké, s větrací mřížkou,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t>
  </si>
  <si>
    <t>7671000R17</t>
  </si>
  <si>
    <t xml:space="preserve">Dodávka a montáž  Vnitřní dveře, do místnosti pro techniky, manuálně otevíravé, jednokřídlé, pravé, čistý rozměr 800/2100, bez požární odolnosti. Zárubeň ocelová do SDK příčky tl. 150 mm D.13 </t>
  </si>
  <si>
    <t xml:space="preserve"> D.13 Vnitřní dveře, do místnosti pro techniky, manuálně otevíravé, jednokřídlé, pravé, čistý rozměr 800/2100, bez požární odolnosti. Zárubeň ocelová do SDK příčky tl. 150 mm. Kce dveřního křídla bude ocelová, sendvičové kce, dveřní křídlo bude částečně prosklené, s větrací mřížkou,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Dveře budou mít certifikaci na bezpečnostní třídu 3 („T“ dle NBÚ) s uzamykatelným systémem třídy 2.</t>
  </si>
  <si>
    <t xml:space="preserve">Poznámka k položce:_x000d_
Ocelová obložková zárubeň s polodrážkou, s těsněním, do SDK příčky tl. 150 mm Ocelová sendvičová konstrukce s polodrážkou, vyplněná minerální izolací, s těsněním, s okopovým nerezovým plechem výšky 400 mm z obou stran Hladké, prosklené,s větrací mřížkou. Prosklení bude rozměru 400x1000 mm v horní části dveří. Větrací mřížka rozměru 400x100 mm (osazená 100 mm nad podlahu), materiál nerez Komaxit, barva - Zárubeň RAL 7011, Dveřní křídlo RAL 7040 Prahová lišta v úrovni podlahy Klika – klika Nerez  Mechanický Zadlabávací vložkový zámek, se závorou a se střelkou oboustranná bezpečnostní cylindrická vložka, systém generálního klíče Ne</t>
  </si>
  <si>
    <t>33</t>
  </si>
  <si>
    <t>7671000R17.o</t>
  </si>
  <si>
    <t>1381632449</t>
  </si>
  <si>
    <t xml:space="preserve">D.13 Vnitřní dveře, do místnosti pro techniky, manuálně otevíravé, jednokřídlé, pravé, čistý rozměr 800/2100, bez požární odolnosti. Zárubeň ocelová do SDK příčky tl. 150 mm. Kce dveřního křídla bude ocelová, sendvičové kce, dveřní křídlo bude částečně prosklené, s větrací mřížkou,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t>
  </si>
  <si>
    <t>7671000R26</t>
  </si>
  <si>
    <t xml:space="preserve">Dodávka a montáž  Vnitřní dveře do místnosti pro mycí stroj, manuálně otevíravé, dvoukřídlé, pravé křídlo je aktivní, čistý rozměr 800+800/2300, bez požární odolnosti. Zárubeň ocelová do SDK příčky tl. 150 mm D.18 </t>
  </si>
  <si>
    <t>52</t>
  </si>
  <si>
    <t>D.18 Vnitřní dveře do místnosti pro mycí stroj, manuálně otevíravé, dvoukřídlé, pravé křídlo je aktivní, čistý rozměr 800+800/2300, bez požární odolnosti. Zárubeň ocelová do SDK příčky tl. 150 mm. Kce dveřního křídla bude ocelová, sendvičové kce, dveřní křídlo bude plné hladké, s větracími mřížkami,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Dveře budou mít certifikaci na bezpečnostní třídu 3 („T“ dle NBÚ) s uzamykatelným systémem třídy 2.</t>
  </si>
  <si>
    <t xml:space="preserve">Poznámka k položce:_x000d_
Ocelová obložková zárubeň s polodrážkou, s těsněním, do SDK příčky tl. 150 mm Ocelová sendvičová konstrukce s polodrážkou, vyplněná minerální izolací, s těsněním, s okopovým nerezovým plechem výšky 600 mm z obou stran Plné, hladké, s větracími mřížkami v každém křídle. Větrací mřížky rozměru 400x100 mm (osazené 100 mm nad podlahu), materiál nerez Komaxit, barva - Zárubeň RAL 7011, Dveřní křídlo RAL 7040 Prahová lišta v úrovni podlahy Klika – klika Nerez  Mechanický Zadlabávací vložkový zámek, se závorou a se střelkou oboustranná bezpečnostní cylindrická vložka, systém generálního klíče Ne</t>
  </si>
  <si>
    <t>7671000R26.o</t>
  </si>
  <si>
    <t>605492018</t>
  </si>
  <si>
    <t xml:space="preserve">D.18 Vnitřní dveře do místnosti pro mycí stroj, manuálně otevíravé, dvoukřídlé, pravé křídlo je aktivní, čistý rozměr 800+800/2300, bez požární odolnosti. Zárubeň ocelová do SDK příčky tl. 150 mm. Kce dveřního křídla bude ocelová, sendvičové kce, dveřní křídlo bude plné hladké, s větracími mřížkami, s prahovou lištou. Dveře budou osazeny zadlabávacím mechanickým zámkem, s oboustrannou bezpečnostní cylindrickou vložkou, systému generálního klíče. Dodávka a montáž včetně systémových detailů napojení a utěsnění k okolním konstrukcím a prvkům stavebního otvoru. </t>
  </si>
  <si>
    <t>767</t>
  </si>
  <si>
    <t>Konstrukce zámečnické</t>
  </si>
  <si>
    <t>31</t>
  </si>
  <si>
    <t>998767203</t>
  </si>
  <si>
    <t>Přesun hmot procentní pro zámečnické konstrukce v objektech v přes 12 do 24 m</t>
  </si>
  <si>
    <t>-688980824</t>
  </si>
  <si>
    <t>Přesun hmot pro zámečnické konstrukce stanovený procentní sazbou (%) z ceny vodorovná dopravní vzdálenost do 50 m základní v objektech výšky přes 12 do 24 m</t>
  </si>
  <si>
    <t>https://podminky.urs.cz/item/CS_URS_2024_02/998767203</t>
  </si>
  <si>
    <t>SO 705_200 - Sheltry na APN S1 - Konstrukční řešení</t>
  </si>
  <si>
    <t>SO 705-O - Ocelové konstrukce</t>
  </si>
  <si>
    <t xml:space="preserve">    789 - Povrchové úpravy ocelových konstrukcí a technologických zařízení</t>
  </si>
  <si>
    <t>136112101</t>
  </si>
  <si>
    <t>plech ocelový hladký jakost S235JR tl 2mm tabule</t>
  </si>
  <si>
    <t>2078860905</t>
  </si>
  <si>
    <t>0,0002</t>
  </si>
  <si>
    <t xml:space="preserve">"přídavek na spojovací, svařovací materiál a další nespecifikovaný materiál 5%"  0,0002*0,05</t>
  </si>
  <si>
    <t>Mezisoučet</t>
  </si>
  <si>
    <t xml:space="preserve">"prořez 8%"  0,00021*0,08</t>
  </si>
  <si>
    <t>13010952065</t>
  </si>
  <si>
    <t xml:space="preserve">ocel  jakost S235JR - kruhový profil D12</t>
  </si>
  <si>
    <t>-437101399</t>
  </si>
  <si>
    <t xml:space="preserve">"přídavek na spojovací, svařovací materiál a další nespecifikovaný materiál 5%"  0,0001*0,05</t>
  </si>
  <si>
    <t xml:space="preserve">"prořez 8%"  0,0001*0,08</t>
  </si>
  <si>
    <t>56</t>
  </si>
  <si>
    <t>130109520651</t>
  </si>
  <si>
    <t>-803990459</t>
  </si>
  <si>
    <t>0,0003</t>
  </si>
  <si>
    <t xml:space="preserve">"přídavek na spojovací, svařovací materiál a další nespecifikovaný materiál 5%"  0,0003*0,05</t>
  </si>
  <si>
    <t xml:space="preserve">"prořez 8%"  0,0003*0,08</t>
  </si>
  <si>
    <t>59</t>
  </si>
  <si>
    <t>998021021</t>
  </si>
  <si>
    <t>Přesun hmot pro haly s nosnou kcí zděnou nebo monolitickou v do 20 m</t>
  </si>
  <si>
    <t>-706307213</t>
  </si>
  <si>
    <t>https://podminky.urs.cz/item/CS_URS_2024_02/998021021</t>
  </si>
  <si>
    <t>789</t>
  </si>
  <si>
    <t>Povrchové úpravy ocelových konstrukcí a technologických zařízení</t>
  </si>
  <si>
    <t>66</t>
  </si>
  <si>
    <t>789327321R1</t>
  </si>
  <si>
    <t xml:space="preserve">Povrchová úprava exteriér  - požadovaný stupeň protikorozní ochrany C4/M - žárové zinkování</t>
  </si>
  <si>
    <t>kg</t>
  </si>
  <si>
    <t>613801961</t>
  </si>
  <si>
    <t>Povrchová úprava exteriér - požadovaný stupeň protikorozní ochrany C4/M - žárové zinkování</t>
  </si>
  <si>
    <t xml:space="preserve">Poznámka k položce:_x000d_
Protikorozní ochrana musí odpovídat stupni korozní agresivity atmosféry C4 dle ČN EN ISO 12944 </t>
  </si>
  <si>
    <t>11787,2</t>
  </si>
  <si>
    <t>-6030,8</t>
  </si>
  <si>
    <t>SO 705-B - Betonové konstrukce</t>
  </si>
  <si>
    <t>74</t>
  </si>
  <si>
    <t>99001</t>
  </si>
  <si>
    <t xml:space="preserve">Kompl. dod. + mtž. kotvící prvek pro kotvení moniérek např. SCHÖCK Isolink  C-SH-D12-L260/200</t>
  </si>
  <si>
    <t>ks</t>
  </si>
  <si>
    <t>-1604951748</t>
  </si>
  <si>
    <t>Kompl. dod. + mtž. kotvící prvek pro kotvení moniérek např. SCHÖCK Isolink C-SH-D12-L260/200</t>
  </si>
  <si>
    <t>80</t>
  </si>
  <si>
    <t>99001.o</t>
  </si>
  <si>
    <t>1404844896</t>
  </si>
  <si>
    <t>99002</t>
  </si>
  <si>
    <t xml:space="preserve">Kompl. dod. + mtž. kotvící prvek pro kotvení moniérek např. SCHÖCK Isolink  C-SD-D12-L370/283</t>
  </si>
  <si>
    <t>-1332826485</t>
  </si>
  <si>
    <t>81</t>
  </si>
  <si>
    <t>99002.o</t>
  </si>
  <si>
    <t>-2021515120</t>
  </si>
  <si>
    <t>Kompl. dod. + mtž. kotvící prvek pro kotvení moniérek např. SCHÖCK Isolink C-SD-D12-L370/283</t>
  </si>
  <si>
    <t>76</t>
  </si>
  <si>
    <t>99003</t>
  </si>
  <si>
    <t>Kompl. dod. + mtž. šroubovací pouzdro + trn R28 dl. 350 mm</t>
  </si>
  <si>
    <t>-2083915077</t>
  </si>
  <si>
    <t>82</t>
  </si>
  <si>
    <t>99003.o</t>
  </si>
  <si>
    <t>1554248451</t>
  </si>
  <si>
    <t xml:space="preserve">"dilatace 1"  16</t>
  </si>
  <si>
    <t xml:space="preserve">"dilatace 2"  16</t>
  </si>
  <si>
    <t>77</t>
  </si>
  <si>
    <t>99004</t>
  </si>
  <si>
    <t>Kompl. dod. + mtž. ložisko</t>
  </si>
  <si>
    <t>1827946109</t>
  </si>
  <si>
    <t>83</t>
  </si>
  <si>
    <t>99004.o</t>
  </si>
  <si>
    <t>-872259894</t>
  </si>
  <si>
    <t>78</t>
  </si>
  <si>
    <t>99005</t>
  </si>
  <si>
    <t xml:space="preserve">Kompl. dod. + mtž. kotevní deska pro kotvení vrat </t>
  </si>
  <si>
    <t>-913310850</t>
  </si>
  <si>
    <t>84</t>
  </si>
  <si>
    <t>99005.o</t>
  </si>
  <si>
    <t>-1288546122</t>
  </si>
  <si>
    <t xml:space="preserve">"dilatace 1"  174</t>
  </si>
  <si>
    <t xml:space="preserve">"dilatace 2"  116</t>
  </si>
  <si>
    <t>SO 705_700 - Sheltry na APN S1 - Silnopoudé rozvody vč. osvětlení</t>
  </si>
  <si>
    <t>D3 - SPÍNAČE A ZÁSUVKY</t>
  </si>
  <si>
    <t xml:space="preserve">D9 - PŘESUNY HMOT </t>
  </si>
  <si>
    <t>44</t>
  </si>
  <si>
    <t>741122235</t>
  </si>
  <si>
    <t>Montáž kabel Cu plný kulatý žíla 5x25 až 35 mm2 uložený volně (např. CYKY)</t>
  </si>
  <si>
    <t>88</t>
  </si>
  <si>
    <t>https://podminky.urs.cz/item/CS_URS_2024_02/741122235</t>
  </si>
  <si>
    <t>Poznámka k položce:_x000d_
307+87 "viz. kabelová listina"</t>
  </si>
  <si>
    <t>937-394</t>
  </si>
  <si>
    <t>45</t>
  </si>
  <si>
    <t>741122236</t>
  </si>
  <si>
    <t>Montáž kabel Cu plný kulatý žíla 5x50 mm2 uložený volně (např. CYKY)</t>
  </si>
  <si>
    <t>90</t>
  </si>
  <si>
    <t>https://podminky.urs.cz/item/CS_URS_2024_02/741122236</t>
  </si>
  <si>
    <t>Poznámka k položce:_x000d_
273 "viz. kabelová listina"</t>
  </si>
  <si>
    <t>237-273</t>
  </si>
  <si>
    <t>D3</t>
  </si>
  <si>
    <t>SPÍNAČE A ZÁSUVKY</t>
  </si>
  <si>
    <t>741311002</t>
  </si>
  <si>
    <t>Montáž spínač soumrakový se zapojením vodičů</t>
  </si>
  <si>
    <t>814067161</t>
  </si>
  <si>
    <t>Montáž spínačů speciálních se zapojením vodičů soumrakových</t>
  </si>
  <si>
    <t>https://podminky.urs.cz/item/CS_URS_2024_02/741311002</t>
  </si>
  <si>
    <t>86</t>
  </si>
  <si>
    <t>741313042</t>
  </si>
  <si>
    <t>Montáž zásuvka (polo)zapuštěná šroubové připojení 2P+PE dvojí zapojení - průběžná se zapojením vodičů</t>
  </si>
  <si>
    <t>172</t>
  </si>
  <si>
    <t>https://podminky.urs.cz/item/CS_URS_2024_02/741313042</t>
  </si>
  <si>
    <t>Poznámka k položce:_x000d_
12+2+1 "viz. půdorysy"</t>
  </si>
  <si>
    <t>42-18</t>
  </si>
  <si>
    <t>D9</t>
  </si>
  <si>
    <t>195</t>
  </si>
  <si>
    <t>390</t>
  </si>
  <si>
    <t>SO 706_100 - Zemní valy s/bez protihlukovými stěnami - QRA - Stavební řešení</t>
  </si>
  <si>
    <t>213141100-1</t>
  </si>
  <si>
    <t>Dodávka a montáž vegetační textilie – kokosová textilie (síťovina) sloužící jako ochrana svahu proti erozi, chrání výsadbu na strmých svazích. Určená pro svahy o sklonu 40°, do tělesa svahu kotvena pomocí zemních hřebíků, min gramáž textilie 900 g/m2. Tex</t>
  </si>
  <si>
    <t>757537912</t>
  </si>
  <si>
    <t>Dodávka a montáž vegetační textilie – kokosová textilie (síťovina) sloužící jako ochrana svahu proti erozi, chrání výsadbu na strmých svazích. Určená pro svahy o sklonu 40°, do tělesa svahu kotvena pomocí zemních hřebíků, min gramáž textilie 900 g/m2. Textilie se musí do 3-5 let sama rozpadnout. Přesný návrh bude proveden v rámci dodavatelské dokumentace při návrhu tělesa zemního valu. Dodávka a montáž včetně všech potřebných prvků a materiálů nutných k realizaci.</t>
  </si>
  <si>
    <t>Zemní val V1</t>
  </si>
  <si>
    <t>Rozprostření ornice v tl. 150 mm a zatravnění hydroosevem</t>
  </si>
  <si>
    <t>5750</t>
  </si>
  <si>
    <t>Těleso jednostranného zemního valu (ZV2/05)</t>
  </si>
  <si>
    <t>6810</t>
  </si>
  <si>
    <t>998152111</t>
  </si>
  <si>
    <t>Přesun hmot pro montované zdi a valy v do 12 m</t>
  </si>
  <si>
    <t>-2138703721</t>
  </si>
  <si>
    <t>Přesun hmot pro zdi a valy samostatné montované z dílců železobetonových nebo z předpjatého betonu vodorovná dopravní vzdálenost do 50 m, pro zdi základní výšky do 12 m</t>
  </si>
  <si>
    <t>https://podminky.urs.cz/item/CS_URS_2024_02/998152111</t>
  </si>
  <si>
    <t>42</t>
  </si>
  <si>
    <t>998152195</t>
  </si>
  <si>
    <t>Příplatek k přesunu hmot pro montované zdi a valy za zvětšený přesun do 3000 m</t>
  </si>
  <si>
    <t>1146877963</t>
  </si>
  <si>
    <t>Přesun hmot pro zdi a valy samostatné montované z dílců železobetonových nebo z předpjatého betonu vodorovná dopravní vzdálenost do 50 m, pro zdi Příplatek k ceně za zvětšený přesun přes vymezenou vodorovnou dopravní vzdálenost do 3000 m</t>
  </si>
  <si>
    <t>https://podminky.urs.cz/item/CS_URS_2024_02/998152195</t>
  </si>
  <si>
    <t>SO 706_200 - Zemní valy s/bez protihlukovými stěnami - QRA - Konstrukční řešení</t>
  </si>
  <si>
    <t>SO 706-O - Ocelové konstrukce</t>
  </si>
  <si>
    <t>1219960134</t>
  </si>
  <si>
    <t>62533,4</t>
  </si>
  <si>
    <t>SO 706-B - Betonové konstrukce</t>
  </si>
  <si>
    <t>279361821R</t>
  </si>
  <si>
    <t xml:space="preserve">Výztuž  zdí nosných betonářskou ocelí 10 505</t>
  </si>
  <si>
    <t>1283974128</t>
  </si>
  <si>
    <t>Výztuž základových zdí nosných svislých nebo odkloněných od svislice, rovinných nebo oblých, deskových nebo žebrových, včetně výztuže jejich žeber z betonářské oceli 10 505 (R) nebo BSt 500</t>
  </si>
  <si>
    <t>Poznámka k položce:_x000d_
výměra zahrnuje výztuž všech betonových konstrukcí</t>
  </si>
  <si>
    <t>"dle výkresů výztuže vč. rezervy 10%"</t>
  </si>
  <si>
    <t xml:space="preserve">"D1"  7,2*18,0905</t>
  </si>
  <si>
    <t xml:space="preserve">"D2"  8,3*19,1145</t>
  </si>
  <si>
    <t xml:space="preserve">"D3"  2,9*16,4285</t>
  </si>
  <si>
    <t>998153131</t>
  </si>
  <si>
    <t>Přesun hmot pro samostatné zdi a valy zděné z cihel, kamene, tvárnic nebo monolitické v do 12 m</t>
  </si>
  <si>
    <t>-823871636</t>
  </si>
  <si>
    <t>Přesun hmot pro zdi a valy samostatné se svislou nosnou konstrukcí zděnou nebo monolitickou betonovou tyčovou nebo plošnou vodorovná dopravní vzdálenost do 50 m, pro zdi základní výšky do 12 m</t>
  </si>
  <si>
    <t>https://podminky.urs.cz/item/CS_URS_2024_02/998153131</t>
  </si>
  <si>
    <t>SO 708_700 - Strojovna SHZ u hangáru H3 - Silnoproudé rozovdy vč. osvětlení</t>
  </si>
  <si>
    <t>87</t>
  </si>
  <si>
    <t>741420022</t>
  </si>
  <si>
    <t>Montáž svorka hromosvodná se 3 a více šrouby</t>
  </si>
  <si>
    <t>174</t>
  </si>
  <si>
    <t>https://podminky.urs.cz/item/CS_URS_2024_02/741420022</t>
  </si>
  <si>
    <t>Poznámka k položce:_x000d_
"viz. půdorys zemnění"</t>
  </si>
  <si>
    <t>186-154</t>
  </si>
  <si>
    <t>109</t>
  </si>
  <si>
    <t>218</t>
  </si>
  <si>
    <t>SO 710_700 - Strojovna SHZ Sheltry - Silnoproudé rozvody vč. osvětlení</t>
  </si>
  <si>
    <t>122</t>
  </si>
  <si>
    <t>-2128096612</t>
  </si>
  <si>
    <t>104</t>
  </si>
  <si>
    <t>208</t>
  </si>
  <si>
    <t>VRN - Vedlejší rozpočtové náklady</t>
  </si>
  <si>
    <t xml:space="preserve">    VRN9 - Ostatní náklady</t>
  </si>
  <si>
    <t>5</t>
  </si>
  <si>
    <t>VRN9</t>
  </si>
  <si>
    <t>Ostatní náklady</t>
  </si>
  <si>
    <t>39</t>
  </si>
  <si>
    <t>091003000-1.1</t>
  </si>
  <si>
    <t xml:space="preserve">Náklady na krytí rizik v souladu s předpisy NATO - CONTINGENCIES  v souladu s pragrafem 10 Appendix 1 to Annex A to Bi-SC 085-001 Capability Package Directive Edition 4</t>
  </si>
  <si>
    <t>1212253405</t>
  </si>
  <si>
    <t>Náklady na krytí rizik v souladu s předpisy NATO - CONTINGENCIES v souladu s pragrafem 10 Appendix 1 to Annex A to Bi-SC 085-001 Capability Package Directive Edition 4</t>
  </si>
  <si>
    <t>Poznámka k položce:_x000d_
 Poznámka k položce:_x000d_
10% z celkové ceny tj. ZRN _x000d_
Náklady uvedené na krytí rizik budou čerpány dle skutečnosti na základě pokynů a odsouhlasení investorem._x000d_
Jednotkovou cenou bude součet ZRN (tj. náklady stavby bez oddílu VRN) /100 (vydělená 100)!!</t>
  </si>
  <si>
    <t>SEZNAM FIGUR</t>
  </si>
  <si>
    <t>Výměra</t>
  </si>
  <si>
    <t>2437/500/ SO 703_100, 200</t>
  </si>
  <si>
    <t>F0001</t>
  </si>
  <si>
    <t>DEK Střecha ST.1010A (DEKROOF 13-A) - S.01</t>
  </si>
  <si>
    <t>128,49</t>
  </si>
  <si>
    <t>F0002</t>
  </si>
  <si>
    <t>DEK Střecha ST.1010A (DEKROOF 13-A) - s.02</t>
  </si>
  <si>
    <t>271,87</t>
  </si>
  <si>
    <t>F0003</t>
  </si>
  <si>
    <t>DEK Izolace spodní stavby HI.7002B</t>
  </si>
  <si>
    <t>93,4</t>
  </si>
  <si>
    <t>2437/500/ SO 704_200/ SO 704-P</t>
  </si>
  <si>
    <t>odvoz</t>
  </si>
  <si>
    <t>"vyvrtaný materiál"</t>
  </si>
  <si>
    <t>piloty*pi*(0,375)^2</t>
  </si>
  <si>
    <t>piloty</t>
  </si>
  <si>
    <t>2437/500/ SO 705_200/ SO 705-O</t>
  </si>
  <si>
    <t>nátěr1</t>
  </si>
  <si>
    <t>"pro výpočet uvažováno 34 m2/t"</t>
  </si>
  <si>
    <t>"lávka, přístřešk, žebříky"</t>
  </si>
  <si>
    <t>6,0308*34</t>
  </si>
  <si>
    <t>"plošiny na střeše, žebříky"</t>
  </si>
  <si>
    <t>5,7564*34</t>
  </si>
  <si>
    <t>nátěr2</t>
  </si>
  <si>
    <t>2437/500/ SO 705_200/ SO 705-B</t>
  </si>
  <si>
    <t>bednění1</t>
  </si>
  <si>
    <t>"dilatace 1"</t>
  </si>
  <si>
    <t>"levá část"</t>
  </si>
  <si>
    <t>"nad 1.NP"</t>
  </si>
  <si>
    <t>9,9*5,4</t>
  </si>
  <si>
    <t>(9,9+5,4)*2*0,23</t>
  </si>
  <si>
    <t>2,9*4</t>
  </si>
  <si>
    <t>(2,9+4)*2*0,23</t>
  </si>
  <si>
    <t>7*17,3</t>
  </si>
  <si>
    <t>(7+17,3)*2*0,23</t>
  </si>
  <si>
    <t>4,2*2</t>
  </si>
  <si>
    <t>(4,2+2)*2*0,23</t>
  </si>
  <si>
    <t>"schodišťová část"</t>
  </si>
  <si>
    <t>"nad 2.NP"</t>
  </si>
  <si>
    <t>5,2*26,3</t>
  </si>
  <si>
    <t>(5,2+26,3)*2*0,2</t>
  </si>
  <si>
    <t>(2,04+4,91)*2*0,2</t>
  </si>
  <si>
    <t>4*(1,1+1,6)*2*0,2</t>
  </si>
  <si>
    <t>"nad 3.NP"</t>
  </si>
  <si>
    <t>2,5*5,31</t>
  </si>
  <si>
    <t>(2,5+5,31)*2*0,2</t>
  </si>
  <si>
    <t>"dilatace 2"</t>
  </si>
  <si>
    <t>"přístavek"</t>
  </si>
  <si>
    <t>2,5*6,4</t>
  </si>
  <si>
    <t>(2,5+6,4)*2*0,23</t>
  </si>
  <si>
    <t>"dilatace 1 a 2"</t>
  </si>
  <si>
    <t>"výlez na střechu - markýzy"</t>
  </si>
  <si>
    <t>2*2*5,3*1,7</t>
  </si>
  <si>
    <t>2*2*(5,3+1,7)*2*0,2</t>
  </si>
  <si>
    <t>"přístřešek VZT"</t>
  </si>
  <si>
    <t>4*5,3*2,4</t>
  </si>
  <si>
    <t>4*2*1,4*2,95</t>
  </si>
  <si>
    <t>4*(5,3+5,3)*2*0,2</t>
  </si>
  <si>
    <t>36,6</t>
  </si>
  <si>
    <t>bednění2</t>
  </si>
  <si>
    <t>(5,2+26,3)*2*0,35</t>
  </si>
  <si>
    <t>(2,04+4,91)*2*0,35</t>
  </si>
  <si>
    <t>2*(1,1+1,6)*2*0,35</t>
  </si>
  <si>
    <t>bednění3</t>
  </si>
  <si>
    <t>"moniérky"</t>
  </si>
  <si>
    <t>7*0,95</t>
  </si>
  <si>
    <t>(17,4-1,2)*0,95</t>
  </si>
  <si>
    <t>(2,9-1,94)*0,95</t>
  </si>
  <si>
    <t>6*0,95</t>
  </si>
  <si>
    <t>10*0,95</t>
  </si>
  <si>
    <t>(2+1,9)*0,95</t>
  </si>
  <si>
    <t>(1,7+1,9)*0,95</t>
  </si>
  <si>
    <t>4*3,1*0,95</t>
  </si>
  <si>
    <t>2*1,6*0,95</t>
  </si>
  <si>
    <t>(2*1,6+2*10+2*2,8+7-1,24)*0,95</t>
  </si>
  <si>
    <t>54</t>
  </si>
  <si>
    <t>bednění4</t>
  </si>
  <si>
    <t>2*17,1*4,21*2</t>
  </si>
  <si>
    <t>7*4,21*2</t>
  </si>
  <si>
    <t>2*5*4,21*2+(0,2+0,2)*4,21</t>
  </si>
  <si>
    <t>2*9,8*4,21*2</t>
  </si>
  <si>
    <t>(1,7+2*2,69)*0,2</t>
  </si>
  <si>
    <t>(1,24+2*2,92)*0,2</t>
  </si>
  <si>
    <t>2*(2,1+1,58)*2*0,2</t>
  </si>
  <si>
    <t>2*(1,24+2*2,92)*0,2</t>
  </si>
  <si>
    <t>2*26,3*11,6*2</t>
  </si>
  <si>
    <t>2*2*1,3*11,6*2</t>
  </si>
  <si>
    <t>(1,7+2*2,5)*0,35</t>
  </si>
  <si>
    <t>(1+2*2,3)*0,35</t>
  </si>
  <si>
    <t>5*1,4*7,2*2</t>
  </si>
  <si>
    <t>2*7,7*10,8*2</t>
  </si>
  <si>
    <t>2*(1,6+2*2,66)*0,35</t>
  </si>
  <si>
    <t>2*10*6,1*2</t>
  </si>
  <si>
    <t>2*10*10,8*2</t>
  </si>
  <si>
    <t>2*(1,7+2*2,5)*0,35</t>
  </si>
  <si>
    <t>2*5,2*5,05*2</t>
  </si>
  <si>
    <t>2*4,91*5,05*2</t>
  </si>
  <si>
    <t>2*1,23*5,05*2</t>
  </si>
  <si>
    <t>2*5,2*5,4*2</t>
  </si>
  <si>
    <t>2*17,2*3,6*2</t>
  </si>
  <si>
    <t>(1,65+1,1)*2*0,35</t>
  </si>
  <si>
    <t>(2,5+2,5)*2*0,35</t>
  </si>
  <si>
    <t>"výlez na střechu"</t>
  </si>
  <si>
    <t>(2*2,5+2*4,91)*3,3*2</t>
  </si>
  <si>
    <t>(1,2+2,45)*2*0,2</t>
  </si>
  <si>
    <t>3*1,4*7,2*2</t>
  </si>
  <si>
    <t>(2*2,5+6)*3,32*2</t>
  </si>
  <si>
    <t>348</t>
  </si>
  <si>
    <t>bednění4x</t>
  </si>
  <si>
    <t>bednění5</t>
  </si>
  <si>
    <t>"přístřešk VZT"</t>
  </si>
  <si>
    <t>4*3*1,3*2,8*2</t>
  </si>
  <si>
    <t>4*2*4,9*2,8*2</t>
  </si>
  <si>
    <t>4*2*(2,15+1,5)*2*0,2</t>
  </si>
  <si>
    <t>bednění6</t>
  </si>
  <si>
    <t>"atiky"</t>
  </si>
  <si>
    <t xml:space="preserve">"přístavek"  (9,8+9+2,8+13,2+2,8+2+3,9)*0,6*2</t>
  </si>
  <si>
    <t xml:space="preserve">"hlavní část"  (2*46,3+25,9)*0,6*2</t>
  </si>
  <si>
    <t xml:space="preserve">"výlez na střechu"  (2*5,3+2*5,6)*0,45*2</t>
  </si>
  <si>
    <t>"přístavek" (2*2,5+6)*0,6*2</t>
  </si>
  <si>
    <t>2437/500/ SO 706_200/ SO 706-O</t>
  </si>
  <si>
    <t>62,533*34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</si>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</sst>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5">
    <numFmt numFmtId="164" formatCode="#,##0.00%"/>
    <numFmt numFmtId="165" formatCode="dd\.mm\.yyyy"/>
    <numFmt numFmtId="166" formatCode="#,##0.00000"/>
    <numFmt numFmtId="167" formatCode="#,##0.0000"/>
    <numFmt numFmtId="168" formatCode="#,##0.000"/>
  </numFmts>
  <fonts count="5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8">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FF9086"/>
      </patternFill>
    </fill>
    <fill>
      <patternFill patternType="solid">
        <fgColor rgb="FFFFD274"/>
      </patternFill>
    </fill>
    <fill>
      <patternFill patternType="solid">
        <fgColor rgb="FFA7DC68"/>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5" fillId="0" borderId="0" applyNumberFormat="0" applyFill="0" applyBorder="0" applyAlignment="0" applyProtection="0"/>
  </cellStyleXfs>
  <cellXfs count="41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7" fillId="0" borderId="0" xfId="0" applyNumberFormat="1" applyFont="1" applyAlignment="1" applyProtection="1">
      <alignment horizontal="righ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0" fontId="23" fillId="5" borderId="23" xfId="0" applyFont="1" applyFill="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6" borderId="23" xfId="0" applyFont="1" applyFill="1" applyBorder="1" applyAlignment="1" applyProtection="1">
      <alignment horizontal="center"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41" fillId="0" borderId="23" xfId="0" applyFont="1" applyBorder="1" applyAlignment="1" applyProtection="1">
      <alignment horizontal="center" vertical="center"/>
    </xf>
    <xf numFmtId="0" fontId="41" fillId="6" borderId="23" xfId="0" applyFont="1" applyFill="1" applyBorder="1" applyAlignment="1" applyProtection="1">
      <alignment horizontal="center" vertical="center"/>
    </xf>
    <xf numFmtId="49" fontId="41" fillId="0" borderId="23" xfId="0" applyNumberFormat="1" applyFont="1" applyBorder="1" applyAlignment="1" applyProtection="1">
      <alignment horizontal="left" vertical="center" wrapText="1"/>
    </xf>
    <xf numFmtId="0" fontId="41" fillId="0" borderId="23" xfId="0" applyFont="1" applyBorder="1" applyAlignment="1" applyProtection="1">
      <alignment horizontal="left" vertical="center" wrapText="1"/>
    </xf>
    <xf numFmtId="0" fontId="41" fillId="0" borderId="23" xfId="0" applyFont="1" applyBorder="1" applyAlignment="1" applyProtection="1">
      <alignment horizontal="center" vertical="center" wrapText="1"/>
    </xf>
    <xf numFmtId="167" fontId="41" fillId="0" borderId="23" xfId="0" applyNumberFormat="1" applyFont="1" applyBorder="1" applyAlignment="1" applyProtection="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pplyProtection="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23" fillId="7" borderId="23" xfId="0" applyFont="1" applyFill="1" applyBorder="1" applyAlignment="1" applyProtection="1">
      <alignment horizontal="center" vertical="center"/>
    </xf>
    <xf numFmtId="0" fontId="41" fillId="5" borderId="23" xfId="0" applyFont="1" applyFill="1" applyBorder="1" applyAlignment="1" applyProtection="1">
      <alignment horizontal="center" vertical="center"/>
    </xf>
    <xf numFmtId="0" fontId="41" fillId="7" borderId="23" xfId="0" applyFont="1" applyFill="1" applyBorder="1" applyAlignment="1" applyProtection="1">
      <alignment horizontal="center" vertical="center"/>
    </xf>
    <xf numFmtId="167" fontId="23" fillId="2" borderId="23" xfId="0" applyNumberFormat="1" applyFont="1" applyFill="1" applyBorder="1" applyAlignment="1" applyProtection="1">
      <alignment vertical="center"/>
      <protection locked="0"/>
    </xf>
    <xf numFmtId="0" fontId="22" fillId="0" borderId="0" xfId="0" applyFont="1" applyAlignment="1" applyProtection="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8" fontId="43" fillId="0" borderId="19" xfId="0" applyNumberFormat="1" applyFont="1" applyBorder="1" applyAlignment="1">
      <alignment vertical="center"/>
    </xf>
    <xf numFmtId="0" fontId="0" fillId="0" borderId="0" xfId="0" applyFont="1" applyAlignment="1">
      <alignment horizontal="left" vertical="center" wrapText="1"/>
    </xf>
    <xf numFmtId="168" fontId="0" fillId="0" borderId="0" xfId="0" applyNumberFormat="1" applyFont="1" applyAlignment="1">
      <alignmen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53" fillId="0" borderId="27" xfId="0" applyFont="1" applyBorder="1" applyAlignment="1" applyProtection="1">
      <alignment horizontal="left" vertical="center"/>
    </xf>
    <xf numFmtId="0" fontId="54" fillId="0" borderId="1" xfId="0" applyFont="1" applyBorder="1" applyAlignment="1" applyProtection="1">
      <alignment vertical="top"/>
    </xf>
    <xf numFmtId="0" fontId="54" fillId="0" borderId="1" xfId="0" applyFont="1" applyBorder="1" applyAlignment="1" applyProtection="1">
      <alignment horizontal="left" vertical="center"/>
    </xf>
    <xf numFmtId="0" fontId="54" fillId="0" borderId="1" xfId="0" applyFont="1" applyBorder="1" applyAlignment="1" applyProtection="1">
      <alignment horizontal="center" vertical="center"/>
    </xf>
    <xf numFmtId="49" fontId="54" fillId="0" borderId="1" xfId="0" applyNumberFormat="1" applyFont="1" applyBorder="1" applyAlignment="1" applyProtection="1">
      <alignment horizontal="left" vertical="center"/>
    </xf>
    <xf numFmtId="0" fontId="53" fillId="0" borderId="28" xfId="0" applyFont="1" applyBorder="1" applyAlignment="1" applyProtection="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theme" Target="theme/theme1.xml" /><Relationship Id="rId27" Type="http://schemas.openxmlformats.org/officeDocument/2006/relationships/calcChain" Target="calcChain.xml" /><Relationship Id="rId2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998741201" TargetMode="External" /><Relationship Id="rId2"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226211211" TargetMode="External" /><Relationship Id="rId2" Type="http://schemas.openxmlformats.org/officeDocument/2006/relationships/hyperlink" Target="https://podminky.urs.cz/item/CS_URS_2024_02/998001011" TargetMode="External" /><Relationship Id="rId3"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4_02/998767203" TargetMode="External" /><Relationship Id="rId2"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hyperlink" Target="https://podminky.urs.cz/item/CS_URS_2024_02/998021021" TargetMode="External" /><Relationship Id="rId2"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hyperlink" Target="https://podminky.urs.cz/item/CS_URS_2024_02/741122235" TargetMode="External" /><Relationship Id="rId2" Type="http://schemas.openxmlformats.org/officeDocument/2006/relationships/hyperlink" Target="https://podminky.urs.cz/item/CS_URS_2024_02/741122236" TargetMode="External" /><Relationship Id="rId3" Type="http://schemas.openxmlformats.org/officeDocument/2006/relationships/hyperlink" Target="https://podminky.urs.cz/item/CS_URS_2024_02/741311002" TargetMode="External" /><Relationship Id="rId4" Type="http://schemas.openxmlformats.org/officeDocument/2006/relationships/hyperlink" Target="https://podminky.urs.cz/item/CS_URS_2024_02/741313042" TargetMode="External" /><Relationship Id="rId5" Type="http://schemas.openxmlformats.org/officeDocument/2006/relationships/hyperlink" Target="https://podminky.urs.cz/item/CS_URS_2024_02/998741201" TargetMode="External" /><Relationship Id="rId6"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hyperlink" Target="https://podminky.urs.cz/item/CS_URS_2024_02/998152111" TargetMode="External" /><Relationship Id="rId2" Type="http://schemas.openxmlformats.org/officeDocument/2006/relationships/hyperlink" Target="https://podminky.urs.cz/item/CS_URS_2024_02/998152195" TargetMode="External" /><Relationship Id="rId3"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hyperlink" Target="https://podminky.urs.cz/item/CS_URS_2024_02/998153131" TargetMode="External" /><Relationship Id="rId2"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hyperlink" Target="https://podminky.urs.cz/item/CS_URS_2024_02/741420022" TargetMode="External" /><Relationship Id="rId2" Type="http://schemas.openxmlformats.org/officeDocument/2006/relationships/hyperlink" Target="https://podminky.urs.cz/item/CS_URS_2024_02/998741201" TargetMode="External" /><Relationship Id="rId3"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hyperlink" Target="https://podminky.urs.cz/item/CS_URS_2024_02/741420022" TargetMode="External" /><Relationship Id="rId2" Type="http://schemas.openxmlformats.org/officeDocument/2006/relationships/hyperlink" Target="https://podminky.urs.cz/item/CS_URS_2024_02/998741201" TargetMode="External" /><Relationship Id="rId3"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935114231" TargetMode="External" /><Relationship Id="rId2" Type="http://schemas.openxmlformats.org/officeDocument/2006/relationships/hyperlink" Target="https://podminky.urs.cz/item/CS_URS_2024_02/998225111" TargetMode="External" /><Relationship Id="rId3" Type="http://schemas.openxmlformats.org/officeDocument/2006/relationships/hyperlink" Target="https://podminky.urs.cz/item/CS_URS_2024_02/998225191" TargetMode="External" /><Relationship Id="rId4"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41721251" TargetMode="External" /><Relationship Id="rId2" Type="http://schemas.openxmlformats.org/officeDocument/2006/relationships/hyperlink" Target="https://podminky.urs.cz/item/CS_URS_2024_02/998276111" TargetMode="External" /><Relationship Id="rId3" Type="http://schemas.openxmlformats.org/officeDocument/2006/relationships/hyperlink" Target="https://podminky.urs.cz/item/CS_URS_2024_02/998276125" TargetMode="External" /><Relationship Id="rId4"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741132103" TargetMode="External" /><Relationship Id="rId2" Type="http://schemas.openxmlformats.org/officeDocument/2006/relationships/hyperlink" Target="https://podminky.urs.cz/item/CS_URS_2024_02/741132103.o" TargetMode="External" /><Relationship Id="rId3"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741110333" TargetMode="External" /><Relationship Id="rId2" Type="http://schemas.openxmlformats.org/officeDocument/2006/relationships/hyperlink" Target="https://podminky.urs.cz/item/CS_URS_2024_02/741112001" TargetMode="External" /><Relationship Id="rId3" Type="http://schemas.openxmlformats.org/officeDocument/2006/relationships/hyperlink" Target="https://podminky.urs.cz/item/CS_URS_2024_02/741120201" TargetMode="External" /><Relationship Id="rId4" Type="http://schemas.openxmlformats.org/officeDocument/2006/relationships/hyperlink" Target="https://podminky.urs.cz/item/CS_URS_2024_02/741910412" TargetMode="External" /><Relationship Id="rId5" Type="http://schemas.openxmlformats.org/officeDocument/2006/relationships/hyperlink" Target="https://podminky.urs.cz/item/CS_URS_2024_02/998741201" TargetMode="External" /><Relationship Id="rId6"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27</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28</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30</v>
      </c>
      <c r="AO13" s="25"/>
      <c r="AP13" s="25"/>
      <c r="AQ13" s="25"/>
      <c r="AR13" s="23"/>
      <c r="BE13" s="34"/>
      <c r="BS13" s="20" t="s">
        <v>6</v>
      </c>
    </row>
    <row r="14">
      <c r="B14" s="24"/>
      <c r="C14" s="25"/>
      <c r="D14" s="25"/>
      <c r="E14" s="37" t="s">
        <v>30</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28</v>
      </c>
      <c r="AL14" s="25"/>
      <c r="AM14" s="25"/>
      <c r="AN14" s="37" t="s">
        <v>30</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28</v>
      </c>
      <c r="AL17" s="25"/>
      <c r="AM17" s="25"/>
      <c r="AN17" s="30" t="s">
        <v>19</v>
      </c>
      <c r="AO17" s="25"/>
      <c r="AP17" s="25"/>
      <c r="AQ17" s="25"/>
      <c r="AR17" s="23"/>
      <c r="BE17" s="34"/>
      <c r="BS17" s="20" t="s">
        <v>33</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28</v>
      </c>
      <c r="AL20" s="25"/>
      <c r="AM20" s="25"/>
      <c r="AN20" s="30" t="s">
        <v>19</v>
      </c>
      <c r="AO20" s="25"/>
      <c r="AP20" s="25"/>
      <c r="AQ20" s="25"/>
      <c r="AR20" s="23"/>
      <c r="BE20" s="34"/>
      <c r="BS20" s="20" t="s">
        <v>33</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274.5" customHeight="1">
      <c r="B23" s="24"/>
      <c r="C23" s="25"/>
      <c r="D23" s="25"/>
      <c r="E23" s="39" t="s">
        <v>37</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38</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39</v>
      </c>
      <c r="M28" s="48"/>
      <c r="N28" s="48"/>
      <c r="O28" s="48"/>
      <c r="P28" s="48"/>
      <c r="Q28" s="43"/>
      <c r="R28" s="43"/>
      <c r="S28" s="43"/>
      <c r="T28" s="43"/>
      <c r="U28" s="43"/>
      <c r="V28" s="43"/>
      <c r="W28" s="48" t="s">
        <v>40</v>
      </c>
      <c r="X28" s="48"/>
      <c r="Y28" s="48"/>
      <c r="Z28" s="48"/>
      <c r="AA28" s="48"/>
      <c r="AB28" s="48"/>
      <c r="AC28" s="48"/>
      <c r="AD28" s="48"/>
      <c r="AE28" s="48"/>
      <c r="AF28" s="43"/>
      <c r="AG28" s="43"/>
      <c r="AH28" s="43"/>
      <c r="AI28" s="43"/>
      <c r="AJ28" s="43"/>
      <c r="AK28" s="48" t="s">
        <v>41</v>
      </c>
      <c r="AL28" s="48"/>
      <c r="AM28" s="48"/>
      <c r="AN28" s="48"/>
      <c r="AO28" s="48"/>
      <c r="AP28" s="43"/>
      <c r="AQ28" s="43"/>
      <c r="AR28" s="47"/>
      <c r="BE28" s="34"/>
    </row>
    <row r="29" s="3" customFormat="1" ht="14.4" customHeight="1">
      <c r="A29" s="3"/>
      <c r="B29" s="49"/>
      <c r="C29" s="50"/>
      <c r="D29" s="35" t="s">
        <v>42</v>
      </c>
      <c r="E29" s="50"/>
      <c r="F29" s="35" t="s">
        <v>43</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44</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45</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46</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47</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48</v>
      </c>
      <c r="E35" s="57"/>
      <c r="F35" s="57"/>
      <c r="G35" s="57"/>
      <c r="H35" s="57"/>
      <c r="I35" s="57"/>
      <c r="J35" s="57"/>
      <c r="K35" s="57"/>
      <c r="L35" s="57"/>
      <c r="M35" s="57"/>
      <c r="N35" s="57"/>
      <c r="O35" s="57"/>
      <c r="P35" s="57"/>
      <c r="Q35" s="57"/>
      <c r="R35" s="57"/>
      <c r="S35" s="57"/>
      <c r="T35" s="58" t="s">
        <v>49</v>
      </c>
      <c r="U35" s="57"/>
      <c r="V35" s="57"/>
      <c r="W35" s="57"/>
      <c r="X35" s="59" t="s">
        <v>50</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51</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2439/500</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Práce a dodávky specifikované v Dodatku č.3 k Dílu IV. dokumentace MVS</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Letiště Čáslav</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8. 8. 2025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Česká Republika - Ministerstvo obrany ČR</v>
      </c>
      <c r="M49" s="43"/>
      <c r="N49" s="43"/>
      <c r="O49" s="43"/>
      <c r="P49" s="43"/>
      <c r="Q49" s="43"/>
      <c r="R49" s="43"/>
      <c r="S49" s="43"/>
      <c r="T49" s="43"/>
      <c r="U49" s="43"/>
      <c r="V49" s="43"/>
      <c r="W49" s="43"/>
      <c r="X49" s="43"/>
      <c r="Y49" s="43"/>
      <c r="Z49" s="43"/>
      <c r="AA49" s="43"/>
      <c r="AB49" s="43"/>
      <c r="AC49" s="43"/>
      <c r="AD49" s="43"/>
      <c r="AE49" s="43"/>
      <c r="AF49" s="43"/>
      <c r="AG49" s="43"/>
      <c r="AH49" s="43"/>
      <c r="AI49" s="35" t="s">
        <v>31</v>
      </c>
      <c r="AJ49" s="43"/>
      <c r="AK49" s="43"/>
      <c r="AL49" s="43"/>
      <c r="AM49" s="76" t="str">
        <f>IF(E17="","",E17)</f>
        <v xml:space="preserve">AGA-Letiště, s.r.o. </v>
      </c>
      <c r="AN49" s="67"/>
      <c r="AO49" s="67"/>
      <c r="AP49" s="67"/>
      <c r="AQ49" s="43"/>
      <c r="AR49" s="47"/>
      <c r="AS49" s="77" t="s">
        <v>52</v>
      </c>
      <c r="AT49" s="78"/>
      <c r="AU49" s="79"/>
      <c r="AV49" s="79"/>
      <c r="AW49" s="79"/>
      <c r="AX49" s="79"/>
      <c r="AY49" s="79"/>
      <c r="AZ49" s="79"/>
      <c r="BA49" s="79"/>
      <c r="BB49" s="79"/>
      <c r="BC49" s="79"/>
      <c r="BD49" s="80"/>
      <c r="BE49" s="41"/>
    </row>
    <row r="50" s="2" customFormat="1" ht="15.15" customHeight="1">
      <c r="A50" s="41"/>
      <c r="B50" s="42"/>
      <c r="C50" s="35" t="s">
        <v>29</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34</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53</v>
      </c>
      <c r="D52" s="90"/>
      <c r="E52" s="90"/>
      <c r="F52" s="90"/>
      <c r="G52" s="90"/>
      <c r="H52" s="91"/>
      <c r="I52" s="92" t="s">
        <v>54</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55</v>
      </c>
      <c r="AH52" s="90"/>
      <c r="AI52" s="90"/>
      <c r="AJ52" s="90"/>
      <c r="AK52" s="90"/>
      <c r="AL52" s="90"/>
      <c r="AM52" s="90"/>
      <c r="AN52" s="92" t="s">
        <v>56</v>
      </c>
      <c r="AO52" s="90"/>
      <c r="AP52" s="90"/>
      <c r="AQ52" s="94" t="s">
        <v>57</v>
      </c>
      <c r="AR52" s="47"/>
      <c r="AS52" s="95" t="s">
        <v>58</v>
      </c>
      <c r="AT52" s="96" t="s">
        <v>59</v>
      </c>
      <c r="AU52" s="96" t="s">
        <v>60</v>
      </c>
      <c r="AV52" s="96" t="s">
        <v>61</v>
      </c>
      <c r="AW52" s="96" t="s">
        <v>62</v>
      </c>
      <c r="AX52" s="96" t="s">
        <v>63</v>
      </c>
      <c r="AY52" s="96" t="s">
        <v>64</v>
      </c>
      <c r="AZ52" s="96" t="s">
        <v>65</v>
      </c>
      <c r="BA52" s="96" t="s">
        <v>66</v>
      </c>
      <c r="BB52" s="96" t="s">
        <v>67</v>
      </c>
      <c r="BC52" s="96" t="s">
        <v>68</v>
      </c>
      <c r="BD52" s="97" t="s">
        <v>69</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70</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ROUND(AG55,2)</f>
        <v>0</v>
      </c>
      <c r="AH54" s="104"/>
      <c r="AI54" s="104"/>
      <c r="AJ54" s="104"/>
      <c r="AK54" s="104"/>
      <c r="AL54" s="104"/>
      <c r="AM54" s="104"/>
      <c r="AN54" s="105">
        <f>SUM(AG54,AT54)</f>
        <v>0</v>
      </c>
      <c r="AO54" s="105"/>
      <c r="AP54" s="105"/>
      <c r="AQ54" s="106" t="s">
        <v>19</v>
      </c>
      <c r="AR54" s="107"/>
      <c r="AS54" s="108">
        <f>ROUND(AS55,2)</f>
        <v>0</v>
      </c>
      <c r="AT54" s="109">
        <f>ROUND(SUM(AV54:AW54),2)</f>
        <v>0</v>
      </c>
      <c r="AU54" s="110">
        <f>ROUND(AU55,5)</f>
        <v>0</v>
      </c>
      <c r="AV54" s="109">
        <f>ROUND(AZ54*L29,2)</f>
        <v>0</v>
      </c>
      <c r="AW54" s="109">
        <f>ROUND(BA54*L30,2)</f>
        <v>0</v>
      </c>
      <c r="AX54" s="109">
        <f>ROUND(BB54*L29,2)</f>
        <v>0</v>
      </c>
      <c r="AY54" s="109">
        <f>ROUND(BC54*L30,2)</f>
        <v>0</v>
      </c>
      <c r="AZ54" s="109">
        <f>ROUND(AZ55,2)</f>
        <v>0</v>
      </c>
      <c r="BA54" s="109">
        <f>ROUND(BA55,2)</f>
        <v>0</v>
      </c>
      <c r="BB54" s="109">
        <f>ROUND(BB55,2)</f>
        <v>0</v>
      </c>
      <c r="BC54" s="109">
        <f>ROUND(BC55,2)</f>
        <v>0</v>
      </c>
      <c r="BD54" s="111">
        <f>ROUND(BD55,2)</f>
        <v>0</v>
      </c>
      <c r="BE54" s="6"/>
      <c r="BS54" s="112" t="s">
        <v>71</v>
      </c>
      <c r="BT54" s="112" t="s">
        <v>72</v>
      </c>
      <c r="BU54" s="113" t="s">
        <v>73</v>
      </c>
      <c r="BV54" s="112" t="s">
        <v>74</v>
      </c>
      <c r="BW54" s="112" t="s">
        <v>5</v>
      </c>
      <c r="BX54" s="112" t="s">
        <v>75</v>
      </c>
      <c r="CL54" s="112" t="s">
        <v>19</v>
      </c>
    </row>
    <row r="55" s="7" customFormat="1" ht="24.75" customHeight="1">
      <c r="A55" s="7"/>
      <c r="B55" s="114"/>
      <c r="C55" s="115"/>
      <c r="D55" s="116" t="s">
        <v>76</v>
      </c>
      <c r="E55" s="116"/>
      <c r="F55" s="116"/>
      <c r="G55" s="116"/>
      <c r="H55" s="116"/>
      <c r="I55" s="117"/>
      <c r="J55" s="116" t="s">
        <v>77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ROUND(AG56+SUM(AG57:AG65)+AG67+AG70+SUM(AG73:AG75)+SUM(AG78:AG80),2)</f>
        <v>0</v>
      </c>
      <c r="AH55" s="117"/>
      <c r="AI55" s="117"/>
      <c r="AJ55" s="117"/>
      <c r="AK55" s="117"/>
      <c r="AL55" s="117"/>
      <c r="AM55" s="117"/>
      <c r="AN55" s="119">
        <f>SUM(AG55,AT55)</f>
        <v>0</v>
      </c>
      <c r="AO55" s="117"/>
      <c r="AP55" s="117"/>
      <c r="AQ55" s="120" t="s">
        <v>78</v>
      </c>
      <c r="AR55" s="121"/>
      <c r="AS55" s="122">
        <f>ROUND(AS56+SUM(AS57:AS65)+AS67+AS70+SUM(AS73:AS75)+SUM(AS78:AS80),2)</f>
        <v>0</v>
      </c>
      <c r="AT55" s="123">
        <f>ROUND(SUM(AV55:AW55),2)</f>
        <v>0</v>
      </c>
      <c r="AU55" s="124">
        <f>ROUND(AU56+SUM(AU57:AU65)+AU67+AU70+SUM(AU73:AU75)+SUM(AU78:AU80),5)</f>
        <v>0</v>
      </c>
      <c r="AV55" s="123">
        <f>ROUND(AZ55*L29,2)</f>
        <v>0</v>
      </c>
      <c r="AW55" s="123">
        <f>ROUND(BA55*L30,2)</f>
        <v>0</v>
      </c>
      <c r="AX55" s="123">
        <f>ROUND(BB55*L29,2)</f>
        <v>0</v>
      </c>
      <c r="AY55" s="123">
        <f>ROUND(BC55*L30,2)</f>
        <v>0</v>
      </c>
      <c r="AZ55" s="123">
        <f>ROUND(AZ56+SUM(AZ57:AZ65)+AZ67+AZ70+SUM(AZ73:AZ75)+SUM(AZ78:AZ80),2)</f>
        <v>0</v>
      </c>
      <c r="BA55" s="123">
        <f>ROUND(BA56+SUM(BA57:BA65)+BA67+BA70+SUM(BA73:BA75)+SUM(BA78:BA80),2)</f>
        <v>0</v>
      </c>
      <c r="BB55" s="123">
        <f>ROUND(BB56+SUM(BB57:BB65)+BB67+BB70+SUM(BB73:BB75)+SUM(BB78:BB80),2)</f>
        <v>0</v>
      </c>
      <c r="BC55" s="123">
        <f>ROUND(BC56+SUM(BC57:BC65)+BC67+BC70+SUM(BC73:BC75)+SUM(BC78:BC80),2)</f>
        <v>0</v>
      </c>
      <c r="BD55" s="125">
        <f>ROUND(BD56+SUM(BD57:BD65)+BD67+BD70+SUM(BD73:BD75)+SUM(BD78:BD80),2)</f>
        <v>0</v>
      </c>
      <c r="BE55" s="7"/>
      <c r="BS55" s="126" t="s">
        <v>71</v>
      </c>
      <c r="BT55" s="126" t="s">
        <v>79</v>
      </c>
      <c r="BU55" s="126" t="s">
        <v>73</v>
      </c>
      <c r="BV55" s="126" t="s">
        <v>74</v>
      </c>
      <c r="BW55" s="126" t="s">
        <v>80</v>
      </c>
      <c r="BX55" s="126" t="s">
        <v>5</v>
      </c>
      <c r="CL55" s="126" t="s">
        <v>19</v>
      </c>
      <c r="CM55" s="126" t="s">
        <v>81</v>
      </c>
    </row>
    <row r="56" s="4" customFormat="1" ht="23.25" customHeight="1">
      <c r="A56" s="127" t="s">
        <v>82</v>
      </c>
      <c r="B56" s="66"/>
      <c r="C56" s="128"/>
      <c r="D56" s="128"/>
      <c r="E56" s="129" t="s">
        <v>83</v>
      </c>
      <c r="F56" s="129"/>
      <c r="G56" s="129"/>
      <c r="H56" s="129"/>
      <c r="I56" s="129"/>
      <c r="J56" s="128"/>
      <c r="K56" s="129" t="s">
        <v>84</v>
      </c>
      <c r="L56" s="129"/>
      <c r="M56" s="129"/>
      <c r="N56" s="129"/>
      <c r="O56" s="129"/>
      <c r="P56" s="129"/>
      <c r="Q56" s="129"/>
      <c r="R56" s="129"/>
      <c r="S56" s="129"/>
      <c r="T56" s="129"/>
      <c r="U56" s="129"/>
      <c r="V56" s="129"/>
      <c r="W56" s="129"/>
      <c r="X56" s="129"/>
      <c r="Y56" s="129"/>
      <c r="Z56" s="129"/>
      <c r="AA56" s="129"/>
      <c r="AB56" s="129"/>
      <c r="AC56" s="129"/>
      <c r="AD56" s="129"/>
      <c r="AE56" s="129"/>
      <c r="AF56" s="129"/>
      <c r="AG56" s="130">
        <f>'SO 014 - Demontáž CAG a N...'!J32</f>
        <v>0</v>
      </c>
      <c r="AH56" s="128"/>
      <c r="AI56" s="128"/>
      <c r="AJ56" s="128"/>
      <c r="AK56" s="128"/>
      <c r="AL56" s="128"/>
      <c r="AM56" s="128"/>
      <c r="AN56" s="130">
        <f>SUM(AG56,AT56)</f>
        <v>0</v>
      </c>
      <c r="AO56" s="128"/>
      <c r="AP56" s="128"/>
      <c r="AQ56" s="131" t="s">
        <v>85</v>
      </c>
      <c r="AR56" s="68"/>
      <c r="AS56" s="132">
        <v>0</v>
      </c>
      <c r="AT56" s="133">
        <f>ROUND(SUM(AV56:AW56),2)</f>
        <v>0</v>
      </c>
      <c r="AU56" s="134">
        <f>'SO 014 - Demontáž CAG a N...'!P87</f>
        <v>0</v>
      </c>
      <c r="AV56" s="133">
        <f>'SO 014 - Demontáž CAG a N...'!J35</f>
        <v>0</v>
      </c>
      <c r="AW56" s="133">
        <f>'SO 014 - Demontáž CAG a N...'!J36</f>
        <v>0</v>
      </c>
      <c r="AX56" s="133">
        <f>'SO 014 - Demontáž CAG a N...'!J37</f>
        <v>0</v>
      </c>
      <c r="AY56" s="133">
        <f>'SO 014 - Demontáž CAG a N...'!J38</f>
        <v>0</v>
      </c>
      <c r="AZ56" s="133">
        <f>'SO 014 - Demontáž CAG a N...'!F35</f>
        <v>0</v>
      </c>
      <c r="BA56" s="133">
        <f>'SO 014 - Demontáž CAG a N...'!F36</f>
        <v>0</v>
      </c>
      <c r="BB56" s="133">
        <f>'SO 014 - Demontáž CAG a N...'!F37</f>
        <v>0</v>
      </c>
      <c r="BC56" s="133">
        <f>'SO 014 - Demontáž CAG a N...'!F38</f>
        <v>0</v>
      </c>
      <c r="BD56" s="135">
        <f>'SO 014 - Demontáž CAG a N...'!F39</f>
        <v>0</v>
      </c>
      <c r="BE56" s="4"/>
      <c r="BT56" s="136" t="s">
        <v>81</v>
      </c>
      <c r="BV56" s="136" t="s">
        <v>74</v>
      </c>
      <c r="BW56" s="136" t="s">
        <v>86</v>
      </c>
      <c r="BX56" s="136" t="s">
        <v>80</v>
      </c>
      <c r="CL56" s="136" t="s">
        <v>87</v>
      </c>
    </row>
    <row r="57" s="4" customFormat="1" ht="16.5" customHeight="1">
      <c r="A57" s="127" t="s">
        <v>82</v>
      </c>
      <c r="B57" s="66"/>
      <c r="C57" s="128"/>
      <c r="D57" s="128"/>
      <c r="E57" s="129" t="s">
        <v>88</v>
      </c>
      <c r="F57" s="129"/>
      <c r="G57" s="129"/>
      <c r="H57" s="129"/>
      <c r="I57" s="129"/>
      <c r="J57" s="128"/>
      <c r="K57" s="129" t="s">
        <v>89</v>
      </c>
      <c r="L57" s="129"/>
      <c r="M57" s="129"/>
      <c r="N57" s="129"/>
      <c r="O57" s="129"/>
      <c r="P57" s="129"/>
      <c r="Q57" s="129"/>
      <c r="R57" s="129"/>
      <c r="S57" s="129"/>
      <c r="T57" s="129"/>
      <c r="U57" s="129"/>
      <c r="V57" s="129"/>
      <c r="W57" s="129"/>
      <c r="X57" s="129"/>
      <c r="Y57" s="129"/>
      <c r="Z57" s="129"/>
      <c r="AA57" s="129"/>
      <c r="AB57" s="129"/>
      <c r="AC57" s="129"/>
      <c r="AD57" s="129"/>
      <c r="AE57" s="129"/>
      <c r="AF57" s="129"/>
      <c r="AG57" s="130">
        <f>'SO 122 - TWY N1, N2, N3, N4'!J32</f>
        <v>0</v>
      </c>
      <c r="AH57" s="128"/>
      <c r="AI57" s="128"/>
      <c r="AJ57" s="128"/>
      <c r="AK57" s="128"/>
      <c r="AL57" s="128"/>
      <c r="AM57" s="128"/>
      <c r="AN57" s="130">
        <f>SUM(AG57,AT57)</f>
        <v>0</v>
      </c>
      <c r="AO57" s="128"/>
      <c r="AP57" s="128"/>
      <c r="AQ57" s="131" t="s">
        <v>85</v>
      </c>
      <c r="AR57" s="68"/>
      <c r="AS57" s="132">
        <v>0</v>
      </c>
      <c r="AT57" s="133">
        <f>ROUND(SUM(AV57:AW57),2)</f>
        <v>0</v>
      </c>
      <c r="AU57" s="134">
        <f>'SO 122 - TWY N1, N2, N3, N4'!P88</f>
        <v>0</v>
      </c>
      <c r="AV57" s="133">
        <f>'SO 122 - TWY N1, N2, N3, N4'!J35</f>
        <v>0</v>
      </c>
      <c r="AW57" s="133">
        <f>'SO 122 - TWY N1, N2, N3, N4'!J36</f>
        <v>0</v>
      </c>
      <c r="AX57" s="133">
        <f>'SO 122 - TWY N1, N2, N3, N4'!J37</f>
        <v>0</v>
      </c>
      <c r="AY57" s="133">
        <f>'SO 122 - TWY N1, N2, N3, N4'!J38</f>
        <v>0</v>
      </c>
      <c r="AZ57" s="133">
        <f>'SO 122 - TWY N1, N2, N3, N4'!F35</f>
        <v>0</v>
      </c>
      <c r="BA57" s="133">
        <f>'SO 122 - TWY N1, N2, N3, N4'!F36</f>
        <v>0</v>
      </c>
      <c r="BB57" s="133">
        <f>'SO 122 - TWY N1, N2, N3, N4'!F37</f>
        <v>0</v>
      </c>
      <c r="BC57" s="133">
        <f>'SO 122 - TWY N1, N2, N3, N4'!F38</f>
        <v>0</v>
      </c>
      <c r="BD57" s="135">
        <f>'SO 122 - TWY N1, N2, N3, N4'!F39</f>
        <v>0</v>
      </c>
      <c r="BE57" s="4"/>
      <c r="BT57" s="136" t="s">
        <v>81</v>
      </c>
      <c r="BV57" s="136" t="s">
        <v>74</v>
      </c>
      <c r="BW57" s="136" t="s">
        <v>90</v>
      </c>
      <c r="BX57" s="136" t="s">
        <v>80</v>
      </c>
      <c r="CL57" s="136" t="s">
        <v>19</v>
      </c>
    </row>
    <row r="58" s="4" customFormat="1" ht="16.5" customHeight="1">
      <c r="A58" s="127" t="s">
        <v>82</v>
      </c>
      <c r="B58" s="66"/>
      <c r="C58" s="128"/>
      <c r="D58" s="128"/>
      <c r="E58" s="129" t="s">
        <v>91</v>
      </c>
      <c r="F58" s="129"/>
      <c r="G58" s="129"/>
      <c r="H58" s="129"/>
      <c r="I58" s="129"/>
      <c r="J58" s="128"/>
      <c r="K58" s="129" t="s">
        <v>92</v>
      </c>
      <c r="L58" s="129"/>
      <c r="M58" s="129"/>
      <c r="N58" s="129"/>
      <c r="O58" s="129"/>
      <c r="P58" s="129"/>
      <c r="Q58" s="129"/>
      <c r="R58" s="129"/>
      <c r="S58" s="129"/>
      <c r="T58" s="129"/>
      <c r="U58" s="129"/>
      <c r="V58" s="129"/>
      <c r="W58" s="129"/>
      <c r="X58" s="129"/>
      <c r="Y58" s="129"/>
      <c r="Z58" s="129"/>
      <c r="AA58" s="129"/>
      <c r="AB58" s="129"/>
      <c r="AC58" s="129"/>
      <c r="AD58" s="129"/>
      <c r="AE58" s="129"/>
      <c r="AF58" s="129"/>
      <c r="AG58" s="130">
        <f>'SO 305 - Výtlačný řad na ...'!J32</f>
        <v>0</v>
      </c>
      <c r="AH58" s="128"/>
      <c r="AI58" s="128"/>
      <c r="AJ58" s="128"/>
      <c r="AK58" s="128"/>
      <c r="AL58" s="128"/>
      <c r="AM58" s="128"/>
      <c r="AN58" s="130">
        <f>SUM(AG58,AT58)</f>
        <v>0</v>
      </c>
      <c r="AO58" s="128"/>
      <c r="AP58" s="128"/>
      <c r="AQ58" s="131" t="s">
        <v>85</v>
      </c>
      <c r="AR58" s="68"/>
      <c r="AS58" s="132">
        <v>0</v>
      </c>
      <c r="AT58" s="133">
        <f>ROUND(SUM(AV58:AW58),2)</f>
        <v>0</v>
      </c>
      <c r="AU58" s="134">
        <f>'SO 305 - Výtlačný řad na ...'!P88</f>
        <v>0</v>
      </c>
      <c r="AV58" s="133">
        <f>'SO 305 - Výtlačný řad na ...'!J35</f>
        <v>0</v>
      </c>
      <c r="AW58" s="133">
        <f>'SO 305 - Výtlačný řad na ...'!J36</f>
        <v>0</v>
      </c>
      <c r="AX58" s="133">
        <f>'SO 305 - Výtlačný řad na ...'!J37</f>
        <v>0</v>
      </c>
      <c r="AY58" s="133">
        <f>'SO 305 - Výtlačný řad na ...'!J38</f>
        <v>0</v>
      </c>
      <c r="AZ58" s="133">
        <f>'SO 305 - Výtlačný řad na ...'!F35</f>
        <v>0</v>
      </c>
      <c r="BA58" s="133">
        <f>'SO 305 - Výtlačný řad na ...'!F36</f>
        <v>0</v>
      </c>
      <c r="BB58" s="133">
        <f>'SO 305 - Výtlačný řad na ...'!F37</f>
        <v>0</v>
      </c>
      <c r="BC58" s="133">
        <f>'SO 305 - Výtlačný řad na ...'!F38</f>
        <v>0</v>
      </c>
      <c r="BD58" s="135">
        <f>'SO 305 - Výtlačný řad na ...'!F39</f>
        <v>0</v>
      </c>
      <c r="BE58" s="4"/>
      <c r="BT58" s="136" t="s">
        <v>81</v>
      </c>
      <c r="BV58" s="136" t="s">
        <v>74</v>
      </c>
      <c r="BW58" s="136" t="s">
        <v>93</v>
      </c>
      <c r="BX58" s="136" t="s">
        <v>80</v>
      </c>
      <c r="CL58" s="136" t="s">
        <v>19</v>
      </c>
    </row>
    <row r="59" s="4" customFormat="1" ht="16.5" customHeight="1">
      <c r="A59" s="127" t="s">
        <v>82</v>
      </c>
      <c r="B59" s="66"/>
      <c r="C59" s="128"/>
      <c r="D59" s="128"/>
      <c r="E59" s="129" t="s">
        <v>94</v>
      </c>
      <c r="F59" s="129"/>
      <c r="G59" s="129"/>
      <c r="H59" s="129"/>
      <c r="I59" s="129"/>
      <c r="J59" s="128"/>
      <c r="K59" s="129" t="s">
        <v>95</v>
      </c>
      <c r="L59" s="129"/>
      <c r="M59" s="129"/>
      <c r="N59" s="129"/>
      <c r="O59" s="129"/>
      <c r="P59" s="129"/>
      <c r="Q59" s="129"/>
      <c r="R59" s="129"/>
      <c r="S59" s="129"/>
      <c r="T59" s="129"/>
      <c r="U59" s="129"/>
      <c r="V59" s="129"/>
      <c r="W59" s="129"/>
      <c r="X59" s="129"/>
      <c r="Y59" s="129"/>
      <c r="Z59" s="129"/>
      <c r="AA59" s="129"/>
      <c r="AB59" s="129"/>
      <c r="AC59" s="129"/>
      <c r="AD59" s="129"/>
      <c r="AE59" s="129"/>
      <c r="AF59" s="129"/>
      <c r="AG59" s="130">
        <f>'SO 402 - Přeložky silnopr...'!J32</f>
        <v>0</v>
      </c>
      <c r="AH59" s="128"/>
      <c r="AI59" s="128"/>
      <c r="AJ59" s="128"/>
      <c r="AK59" s="128"/>
      <c r="AL59" s="128"/>
      <c r="AM59" s="128"/>
      <c r="AN59" s="130">
        <f>SUM(AG59,AT59)</f>
        <v>0</v>
      </c>
      <c r="AO59" s="128"/>
      <c r="AP59" s="128"/>
      <c r="AQ59" s="131" t="s">
        <v>85</v>
      </c>
      <c r="AR59" s="68"/>
      <c r="AS59" s="132">
        <v>0</v>
      </c>
      <c r="AT59" s="133">
        <f>ROUND(SUM(AV59:AW59),2)</f>
        <v>0</v>
      </c>
      <c r="AU59" s="134">
        <f>'SO 402 - Přeložky silnopr...'!P87</f>
        <v>0</v>
      </c>
      <c r="AV59" s="133">
        <f>'SO 402 - Přeložky silnopr...'!J35</f>
        <v>0</v>
      </c>
      <c r="AW59" s="133">
        <f>'SO 402 - Přeložky silnopr...'!J36</f>
        <v>0</v>
      </c>
      <c r="AX59" s="133">
        <f>'SO 402 - Přeložky silnopr...'!J37</f>
        <v>0</v>
      </c>
      <c r="AY59" s="133">
        <f>'SO 402 - Přeložky silnopr...'!J38</f>
        <v>0</v>
      </c>
      <c r="AZ59" s="133">
        <f>'SO 402 - Přeložky silnopr...'!F35</f>
        <v>0</v>
      </c>
      <c r="BA59" s="133">
        <f>'SO 402 - Přeložky silnopr...'!F36</f>
        <v>0</v>
      </c>
      <c r="BB59" s="133">
        <f>'SO 402 - Přeložky silnopr...'!F37</f>
        <v>0</v>
      </c>
      <c r="BC59" s="133">
        <f>'SO 402 - Přeložky silnopr...'!F38</f>
        <v>0</v>
      </c>
      <c r="BD59" s="135">
        <f>'SO 402 - Přeložky silnopr...'!F39</f>
        <v>0</v>
      </c>
      <c r="BE59" s="4"/>
      <c r="BT59" s="136" t="s">
        <v>81</v>
      </c>
      <c r="BV59" s="136" t="s">
        <v>74</v>
      </c>
      <c r="BW59" s="136" t="s">
        <v>96</v>
      </c>
      <c r="BX59" s="136" t="s">
        <v>80</v>
      </c>
      <c r="CL59" s="136" t="s">
        <v>19</v>
      </c>
    </row>
    <row r="60" s="4" customFormat="1" ht="16.5" customHeight="1">
      <c r="A60" s="127" t="s">
        <v>82</v>
      </c>
      <c r="B60" s="66"/>
      <c r="C60" s="128"/>
      <c r="D60" s="128"/>
      <c r="E60" s="129" t="s">
        <v>97</v>
      </c>
      <c r="F60" s="129"/>
      <c r="G60" s="129"/>
      <c r="H60" s="129"/>
      <c r="I60" s="129"/>
      <c r="J60" s="128"/>
      <c r="K60" s="129" t="s">
        <v>98</v>
      </c>
      <c r="L60" s="129"/>
      <c r="M60" s="129"/>
      <c r="N60" s="129"/>
      <c r="O60" s="129"/>
      <c r="P60" s="129"/>
      <c r="Q60" s="129"/>
      <c r="R60" s="129"/>
      <c r="S60" s="129"/>
      <c r="T60" s="129"/>
      <c r="U60" s="129"/>
      <c r="V60" s="129"/>
      <c r="W60" s="129"/>
      <c r="X60" s="129"/>
      <c r="Y60" s="129"/>
      <c r="Z60" s="129"/>
      <c r="AA60" s="129"/>
      <c r="AB60" s="129"/>
      <c r="AC60" s="129"/>
      <c r="AD60" s="129"/>
      <c r="AE60" s="129"/>
      <c r="AF60" s="129"/>
      <c r="AG60" s="130">
        <f>'SO 408 - Úprava plošného ...'!J32</f>
        <v>0</v>
      </c>
      <c r="AH60" s="128"/>
      <c r="AI60" s="128"/>
      <c r="AJ60" s="128"/>
      <c r="AK60" s="128"/>
      <c r="AL60" s="128"/>
      <c r="AM60" s="128"/>
      <c r="AN60" s="130">
        <f>SUM(AG60,AT60)</f>
        <v>0</v>
      </c>
      <c r="AO60" s="128"/>
      <c r="AP60" s="128"/>
      <c r="AQ60" s="131" t="s">
        <v>85</v>
      </c>
      <c r="AR60" s="68"/>
      <c r="AS60" s="132">
        <v>0</v>
      </c>
      <c r="AT60" s="133">
        <f>ROUND(SUM(AV60:AW60),2)</f>
        <v>0</v>
      </c>
      <c r="AU60" s="134">
        <f>'SO 408 - Úprava plošného ...'!P86</f>
        <v>0</v>
      </c>
      <c r="AV60" s="133">
        <f>'SO 408 - Úprava plošného ...'!J35</f>
        <v>0</v>
      </c>
      <c r="AW60" s="133">
        <f>'SO 408 - Úprava plošného ...'!J36</f>
        <v>0</v>
      </c>
      <c r="AX60" s="133">
        <f>'SO 408 - Úprava plošného ...'!J37</f>
        <v>0</v>
      </c>
      <c r="AY60" s="133">
        <f>'SO 408 - Úprava plošného ...'!J38</f>
        <v>0</v>
      </c>
      <c r="AZ60" s="133">
        <f>'SO 408 - Úprava plošného ...'!F35</f>
        <v>0</v>
      </c>
      <c r="BA60" s="133">
        <f>'SO 408 - Úprava plošného ...'!F36</f>
        <v>0</v>
      </c>
      <c r="BB60" s="133">
        <f>'SO 408 - Úprava plošného ...'!F37</f>
        <v>0</v>
      </c>
      <c r="BC60" s="133">
        <f>'SO 408 - Úprava plošného ...'!F38</f>
        <v>0</v>
      </c>
      <c r="BD60" s="135">
        <f>'SO 408 - Úprava plošného ...'!F39</f>
        <v>0</v>
      </c>
      <c r="BE60" s="4"/>
      <c r="BT60" s="136" t="s">
        <v>81</v>
      </c>
      <c r="BV60" s="136" t="s">
        <v>74</v>
      </c>
      <c r="BW60" s="136" t="s">
        <v>99</v>
      </c>
      <c r="BX60" s="136" t="s">
        <v>80</v>
      </c>
      <c r="CL60" s="136" t="s">
        <v>19</v>
      </c>
    </row>
    <row r="61" s="4" customFormat="1" ht="23.25" customHeight="1">
      <c r="A61" s="127" t="s">
        <v>82</v>
      </c>
      <c r="B61" s="66"/>
      <c r="C61" s="128"/>
      <c r="D61" s="128"/>
      <c r="E61" s="129" t="s">
        <v>100</v>
      </c>
      <c r="F61" s="129"/>
      <c r="G61" s="129"/>
      <c r="H61" s="129"/>
      <c r="I61" s="129"/>
      <c r="J61" s="128"/>
      <c r="K61" s="129" t="s">
        <v>101</v>
      </c>
      <c r="L61" s="129"/>
      <c r="M61" s="129"/>
      <c r="N61" s="129"/>
      <c r="O61" s="129"/>
      <c r="P61" s="129"/>
      <c r="Q61" s="129"/>
      <c r="R61" s="129"/>
      <c r="S61" s="129"/>
      <c r="T61" s="129"/>
      <c r="U61" s="129"/>
      <c r="V61" s="129"/>
      <c r="W61" s="129"/>
      <c r="X61" s="129"/>
      <c r="Y61" s="129"/>
      <c r="Z61" s="129"/>
      <c r="AA61" s="129"/>
      <c r="AB61" s="129"/>
      <c r="AC61" s="129"/>
      <c r="AD61" s="129"/>
      <c r="AE61" s="129"/>
      <c r="AF61" s="129"/>
      <c r="AG61" s="130">
        <f>'SO 501 - Stavební připrav...'!J32</f>
        <v>0</v>
      </c>
      <c r="AH61" s="128"/>
      <c r="AI61" s="128"/>
      <c r="AJ61" s="128"/>
      <c r="AK61" s="128"/>
      <c r="AL61" s="128"/>
      <c r="AM61" s="128"/>
      <c r="AN61" s="130">
        <f>SUM(AG61,AT61)</f>
        <v>0</v>
      </c>
      <c r="AO61" s="128"/>
      <c r="AP61" s="128"/>
      <c r="AQ61" s="131" t="s">
        <v>85</v>
      </c>
      <c r="AR61" s="68"/>
      <c r="AS61" s="132">
        <v>0</v>
      </c>
      <c r="AT61" s="133">
        <f>ROUND(SUM(AV61:AW61),2)</f>
        <v>0</v>
      </c>
      <c r="AU61" s="134">
        <f>'SO 501 - Stavební připrav...'!P86</f>
        <v>0</v>
      </c>
      <c r="AV61" s="133">
        <f>'SO 501 - Stavební připrav...'!J35</f>
        <v>0</v>
      </c>
      <c r="AW61" s="133">
        <f>'SO 501 - Stavební připrav...'!J36</f>
        <v>0</v>
      </c>
      <c r="AX61" s="133">
        <f>'SO 501 - Stavební připrav...'!J37</f>
        <v>0</v>
      </c>
      <c r="AY61" s="133">
        <f>'SO 501 - Stavební připrav...'!J38</f>
        <v>0</v>
      </c>
      <c r="AZ61" s="133">
        <f>'SO 501 - Stavební připrav...'!F35</f>
        <v>0</v>
      </c>
      <c r="BA61" s="133">
        <f>'SO 501 - Stavební připrav...'!F36</f>
        <v>0</v>
      </c>
      <c r="BB61" s="133">
        <f>'SO 501 - Stavební připrav...'!F37</f>
        <v>0</v>
      </c>
      <c r="BC61" s="133">
        <f>'SO 501 - Stavební připrav...'!F38</f>
        <v>0</v>
      </c>
      <c r="BD61" s="135">
        <f>'SO 501 - Stavební připrav...'!F39</f>
        <v>0</v>
      </c>
      <c r="BE61" s="4"/>
      <c r="BT61" s="136" t="s">
        <v>81</v>
      </c>
      <c r="BV61" s="136" t="s">
        <v>74</v>
      </c>
      <c r="BW61" s="136" t="s">
        <v>102</v>
      </c>
      <c r="BX61" s="136" t="s">
        <v>80</v>
      </c>
      <c r="CL61" s="136" t="s">
        <v>19</v>
      </c>
    </row>
    <row r="62" s="4" customFormat="1" ht="35.25" customHeight="1">
      <c r="A62" s="127" t="s">
        <v>82</v>
      </c>
      <c r="B62" s="66"/>
      <c r="C62" s="128"/>
      <c r="D62" s="128"/>
      <c r="E62" s="129" t="s">
        <v>103</v>
      </c>
      <c r="F62" s="129"/>
      <c r="G62" s="129"/>
      <c r="H62" s="129"/>
      <c r="I62" s="129"/>
      <c r="J62" s="128"/>
      <c r="K62" s="129" t="s">
        <v>104</v>
      </c>
      <c r="L62" s="129"/>
      <c r="M62" s="129"/>
      <c r="N62" s="129"/>
      <c r="O62" s="129"/>
      <c r="P62" s="129"/>
      <c r="Q62" s="129"/>
      <c r="R62" s="129"/>
      <c r="S62" s="129"/>
      <c r="T62" s="129"/>
      <c r="U62" s="129"/>
      <c r="V62" s="129"/>
      <c r="W62" s="129"/>
      <c r="X62" s="129"/>
      <c r="Y62" s="129"/>
      <c r="Z62" s="129"/>
      <c r="AA62" s="129"/>
      <c r="AB62" s="129"/>
      <c r="AC62" s="129"/>
      <c r="AD62" s="129"/>
      <c r="AE62" s="129"/>
      <c r="AF62" s="129"/>
      <c r="AG62" s="130">
        <f>'SO 703_100, 200 - Sklad k...'!J32</f>
        <v>0</v>
      </c>
      <c r="AH62" s="128"/>
      <c r="AI62" s="128"/>
      <c r="AJ62" s="128"/>
      <c r="AK62" s="128"/>
      <c r="AL62" s="128"/>
      <c r="AM62" s="128"/>
      <c r="AN62" s="130">
        <f>SUM(AG62,AT62)</f>
        <v>0</v>
      </c>
      <c r="AO62" s="128"/>
      <c r="AP62" s="128"/>
      <c r="AQ62" s="131" t="s">
        <v>85</v>
      </c>
      <c r="AR62" s="68"/>
      <c r="AS62" s="132">
        <v>0</v>
      </c>
      <c r="AT62" s="133">
        <f>ROUND(SUM(AV62:AW62),2)</f>
        <v>0</v>
      </c>
      <c r="AU62" s="134">
        <f>'SO 703_100, 200 - Sklad k...'!P87</f>
        <v>0</v>
      </c>
      <c r="AV62" s="133">
        <f>'SO 703_100, 200 - Sklad k...'!J35</f>
        <v>0</v>
      </c>
      <c r="AW62" s="133">
        <f>'SO 703_100, 200 - Sklad k...'!J36</f>
        <v>0</v>
      </c>
      <c r="AX62" s="133">
        <f>'SO 703_100, 200 - Sklad k...'!J37</f>
        <v>0</v>
      </c>
      <c r="AY62" s="133">
        <f>'SO 703_100, 200 - Sklad k...'!J38</f>
        <v>0</v>
      </c>
      <c r="AZ62" s="133">
        <f>'SO 703_100, 200 - Sklad k...'!F35</f>
        <v>0</v>
      </c>
      <c r="BA62" s="133">
        <f>'SO 703_100, 200 - Sklad k...'!F36</f>
        <v>0</v>
      </c>
      <c r="BB62" s="133">
        <f>'SO 703_100, 200 - Sklad k...'!F37</f>
        <v>0</v>
      </c>
      <c r="BC62" s="133">
        <f>'SO 703_100, 200 - Sklad k...'!F38</f>
        <v>0</v>
      </c>
      <c r="BD62" s="135">
        <f>'SO 703_100, 200 - Sklad k...'!F39</f>
        <v>0</v>
      </c>
      <c r="BE62" s="4"/>
      <c r="BT62" s="136" t="s">
        <v>81</v>
      </c>
      <c r="BV62" s="136" t="s">
        <v>74</v>
      </c>
      <c r="BW62" s="136" t="s">
        <v>105</v>
      </c>
      <c r="BX62" s="136" t="s">
        <v>80</v>
      </c>
      <c r="CL62" s="136" t="s">
        <v>19</v>
      </c>
    </row>
    <row r="63" s="4" customFormat="1" ht="35.25" customHeight="1">
      <c r="A63" s="127" t="s">
        <v>82</v>
      </c>
      <c r="B63" s="66"/>
      <c r="C63" s="128"/>
      <c r="D63" s="128"/>
      <c r="E63" s="129" t="s">
        <v>106</v>
      </c>
      <c r="F63" s="129"/>
      <c r="G63" s="129"/>
      <c r="H63" s="129"/>
      <c r="I63" s="129"/>
      <c r="J63" s="128"/>
      <c r="K63" s="129" t="s">
        <v>107</v>
      </c>
      <c r="L63" s="129"/>
      <c r="M63" s="129"/>
      <c r="N63" s="129"/>
      <c r="O63" s="129"/>
      <c r="P63" s="129"/>
      <c r="Q63" s="129"/>
      <c r="R63" s="129"/>
      <c r="S63" s="129"/>
      <c r="T63" s="129"/>
      <c r="U63" s="129"/>
      <c r="V63" s="129"/>
      <c r="W63" s="129"/>
      <c r="X63" s="129"/>
      <c r="Y63" s="129"/>
      <c r="Z63" s="129"/>
      <c r="AA63" s="129"/>
      <c r="AB63" s="129"/>
      <c r="AC63" s="129"/>
      <c r="AD63" s="129"/>
      <c r="AE63" s="129"/>
      <c r="AF63" s="129"/>
      <c r="AG63" s="130">
        <f>'SO 703_700 - Sklad kyslík...'!J32</f>
        <v>0</v>
      </c>
      <c r="AH63" s="128"/>
      <c r="AI63" s="128"/>
      <c r="AJ63" s="128"/>
      <c r="AK63" s="128"/>
      <c r="AL63" s="128"/>
      <c r="AM63" s="128"/>
      <c r="AN63" s="130">
        <f>SUM(AG63,AT63)</f>
        <v>0</v>
      </c>
      <c r="AO63" s="128"/>
      <c r="AP63" s="128"/>
      <c r="AQ63" s="131" t="s">
        <v>85</v>
      </c>
      <c r="AR63" s="68"/>
      <c r="AS63" s="132">
        <v>0</v>
      </c>
      <c r="AT63" s="133">
        <f>ROUND(SUM(AV63:AW63),2)</f>
        <v>0</v>
      </c>
      <c r="AU63" s="134">
        <f>'SO 703_700 - Sklad kyslík...'!P90</f>
        <v>0</v>
      </c>
      <c r="AV63" s="133">
        <f>'SO 703_700 - Sklad kyslík...'!J35</f>
        <v>0</v>
      </c>
      <c r="AW63" s="133">
        <f>'SO 703_700 - Sklad kyslík...'!J36</f>
        <v>0</v>
      </c>
      <c r="AX63" s="133">
        <f>'SO 703_700 - Sklad kyslík...'!J37</f>
        <v>0</v>
      </c>
      <c r="AY63" s="133">
        <f>'SO 703_700 - Sklad kyslík...'!J38</f>
        <v>0</v>
      </c>
      <c r="AZ63" s="133">
        <f>'SO 703_700 - Sklad kyslík...'!F35</f>
        <v>0</v>
      </c>
      <c r="BA63" s="133">
        <f>'SO 703_700 - Sklad kyslík...'!F36</f>
        <v>0</v>
      </c>
      <c r="BB63" s="133">
        <f>'SO 703_700 - Sklad kyslík...'!F37</f>
        <v>0</v>
      </c>
      <c r="BC63" s="133">
        <f>'SO 703_700 - Sklad kyslík...'!F38</f>
        <v>0</v>
      </c>
      <c r="BD63" s="135">
        <f>'SO 703_700 - Sklad kyslík...'!F39</f>
        <v>0</v>
      </c>
      <c r="BE63" s="4"/>
      <c r="BT63" s="136" t="s">
        <v>81</v>
      </c>
      <c r="BV63" s="136" t="s">
        <v>74</v>
      </c>
      <c r="BW63" s="136" t="s">
        <v>108</v>
      </c>
      <c r="BX63" s="136" t="s">
        <v>80</v>
      </c>
      <c r="CL63" s="136" t="s">
        <v>19</v>
      </c>
    </row>
    <row r="64" s="4" customFormat="1" ht="35.25" customHeight="1">
      <c r="A64" s="127" t="s">
        <v>82</v>
      </c>
      <c r="B64" s="66"/>
      <c r="C64" s="128"/>
      <c r="D64" s="128"/>
      <c r="E64" s="129" t="s">
        <v>109</v>
      </c>
      <c r="F64" s="129"/>
      <c r="G64" s="129"/>
      <c r="H64" s="129"/>
      <c r="I64" s="129"/>
      <c r="J64" s="128"/>
      <c r="K64" s="129" t="s">
        <v>110</v>
      </c>
      <c r="L64" s="129"/>
      <c r="M64" s="129"/>
      <c r="N64" s="129"/>
      <c r="O64" s="129"/>
      <c r="P64" s="129"/>
      <c r="Q64" s="129"/>
      <c r="R64" s="129"/>
      <c r="S64" s="129"/>
      <c r="T64" s="129"/>
      <c r="U64" s="129"/>
      <c r="V64" s="129"/>
      <c r="W64" s="129"/>
      <c r="X64" s="129"/>
      <c r="Y64" s="129"/>
      <c r="Z64" s="129"/>
      <c r="AA64" s="129"/>
      <c r="AB64" s="129"/>
      <c r="AC64" s="129"/>
      <c r="AD64" s="129"/>
      <c r="AE64" s="129"/>
      <c r="AF64" s="129"/>
      <c r="AG64" s="130">
        <f>'SO 703.1_700 - Garáže u s...'!J32</f>
        <v>0</v>
      </c>
      <c r="AH64" s="128"/>
      <c r="AI64" s="128"/>
      <c r="AJ64" s="128"/>
      <c r="AK64" s="128"/>
      <c r="AL64" s="128"/>
      <c r="AM64" s="128"/>
      <c r="AN64" s="130">
        <f>SUM(AG64,AT64)</f>
        <v>0</v>
      </c>
      <c r="AO64" s="128"/>
      <c r="AP64" s="128"/>
      <c r="AQ64" s="131" t="s">
        <v>85</v>
      </c>
      <c r="AR64" s="68"/>
      <c r="AS64" s="132">
        <v>0</v>
      </c>
      <c r="AT64" s="133">
        <f>ROUND(SUM(AV64:AW64),2)</f>
        <v>0</v>
      </c>
      <c r="AU64" s="134">
        <f>'SO 703.1_700 - Garáže u s...'!P87</f>
        <v>0</v>
      </c>
      <c r="AV64" s="133">
        <f>'SO 703.1_700 - Garáže u s...'!J35</f>
        <v>0</v>
      </c>
      <c r="AW64" s="133">
        <f>'SO 703.1_700 - Garáže u s...'!J36</f>
        <v>0</v>
      </c>
      <c r="AX64" s="133">
        <f>'SO 703.1_700 - Garáže u s...'!J37</f>
        <v>0</v>
      </c>
      <c r="AY64" s="133">
        <f>'SO 703.1_700 - Garáže u s...'!J38</f>
        <v>0</v>
      </c>
      <c r="AZ64" s="133">
        <f>'SO 703.1_700 - Garáže u s...'!F35</f>
        <v>0</v>
      </c>
      <c r="BA64" s="133">
        <f>'SO 703.1_700 - Garáže u s...'!F36</f>
        <v>0</v>
      </c>
      <c r="BB64" s="133">
        <f>'SO 703.1_700 - Garáže u s...'!F37</f>
        <v>0</v>
      </c>
      <c r="BC64" s="133">
        <f>'SO 703.1_700 - Garáže u s...'!F38</f>
        <v>0</v>
      </c>
      <c r="BD64" s="135">
        <f>'SO 703.1_700 - Garáže u s...'!F39</f>
        <v>0</v>
      </c>
      <c r="BE64" s="4"/>
      <c r="BT64" s="136" t="s">
        <v>81</v>
      </c>
      <c r="BV64" s="136" t="s">
        <v>74</v>
      </c>
      <c r="BW64" s="136" t="s">
        <v>111</v>
      </c>
      <c r="BX64" s="136" t="s">
        <v>80</v>
      </c>
      <c r="CL64" s="136" t="s">
        <v>19</v>
      </c>
    </row>
    <row r="65" s="4" customFormat="1" ht="23.25" customHeight="1">
      <c r="A65" s="4"/>
      <c r="B65" s="66"/>
      <c r="C65" s="128"/>
      <c r="D65" s="128"/>
      <c r="E65" s="129" t="s">
        <v>112</v>
      </c>
      <c r="F65" s="129"/>
      <c r="G65" s="129"/>
      <c r="H65" s="129"/>
      <c r="I65" s="129"/>
      <c r="J65" s="128"/>
      <c r="K65" s="129" t="s">
        <v>113</v>
      </c>
      <c r="L65" s="129"/>
      <c r="M65" s="129"/>
      <c r="N65" s="129"/>
      <c r="O65" s="129"/>
      <c r="P65" s="129"/>
      <c r="Q65" s="129"/>
      <c r="R65" s="129"/>
      <c r="S65" s="129"/>
      <c r="T65" s="129"/>
      <c r="U65" s="129"/>
      <c r="V65" s="129"/>
      <c r="W65" s="129"/>
      <c r="X65" s="129"/>
      <c r="Y65" s="129"/>
      <c r="Z65" s="129"/>
      <c r="AA65" s="129"/>
      <c r="AB65" s="129"/>
      <c r="AC65" s="129"/>
      <c r="AD65" s="129"/>
      <c r="AE65" s="129"/>
      <c r="AF65" s="129"/>
      <c r="AG65" s="137">
        <f>ROUND(AG66,2)</f>
        <v>0</v>
      </c>
      <c r="AH65" s="128"/>
      <c r="AI65" s="128"/>
      <c r="AJ65" s="128"/>
      <c r="AK65" s="128"/>
      <c r="AL65" s="128"/>
      <c r="AM65" s="128"/>
      <c r="AN65" s="130">
        <f>SUM(AG65,AT65)</f>
        <v>0</v>
      </c>
      <c r="AO65" s="128"/>
      <c r="AP65" s="128"/>
      <c r="AQ65" s="131" t="s">
        <v>85</v>
      </c>
      <c r="AR65" s="68"/>
      <c r="AS65" s="132">
        <f>ROUND(AS66,2)</f>
        <v>0</v>
      </c>
      <c r="AT65" s="133">
        <f>ROUND(SUM(AV65:AW65),2)</f>
        <v>0</v>
      </c>
      <c r="AU65" s="134">
        <f>ROUND(AU66,5)</f>
        <v>0</v>
      </c>
      <c r="AV65" s="133">
        <f>ROUND(AZ65*L29,2)</f>
        <v>0</v>
      </c>
      <c r="AW65" s="133">
        <f>ROUND(BA65*L30,2)</f>
        <v>0</v>
      </c>
      <c r="AX65" s="133">
        <f>ROUND(BB65*L29,2)</f>
        <v>0</v>
      </c>
      <c r="AY65" s="133">
        <f>ROUND(BC65*L30,2)</f>
        <v>0</v>
      </c>
      <c r="AZ65" s="133">
        <f>ROUND(AZ66,2)</f>
        <v>0</v>
      </c>
      <c r="BA65" s="133">
        <f>ROUND(BA66,2)</f>
        <v>0</v>
      </c>
      <c r="BB65" s="133">
        <f>ROUND(BB66,2)</f>
        <v>0</v>
      </c>
      <c r="BC65" s="133">
        <f>ROUND(BC66,2)</f>
        <v>0</v>
      </c>
      <c r="BD65" s="135">
        <f>ROUND(BD66,2)</f>
        <v>0</v>
      </c>
      <c r="BE65" s="4"/>
      <c r="BS65" s="136" t="s">
        <v>71</v>
      </c>
      <c r="BT65" s="136" t="s">
        <v>81</v>
      </c>
      <c r="BU65" s="136" t="s">
        <v>73</v>
      </c>
      <c r="BV65" s="136" t="s">
        <v>74</v>
      </c>
      <c r="BW65" s="136" t="s">
        <v>114</v>
      </c>
      <c r="BX65" s="136" t="s">
        <v>80</v>
      </c>
      <c r="CL65" s="136" t="s">
        <v>19</v>
      </c>
    </row>
    <row r="66" s="4" customFormat="1" ht="23.25" customHeight="1">
      <c r="A66" s="127" t="s">
        <v>82</v>
      </c>
      <c r="B66" s="66"/>
      <c r="C66" s="128"/>
      <c r="D66" s="128"/>
      <c r="E66" s="128"/>
      <c r="F66" s="129" t="s">
        <v>115</v>
      </c>
      <c r="G66" s="129"/>
      <c r="H66" s="129"/>
      <c r="I66" s="129"/>
      <c r="J66" s="129"/>
      <c r="K66" s="128"/>
      <c r="L66" s="129" t="s">
        <v>116</v>
      </c>
      <c r="M66" s="129"/>
      <c r="N66" s="129"/>
      <c r="O66" s="129"/>
      <c r="P66" s="129"/>
      <c r="Q66" s="129"/>
      <c r="R66" s="129"/>
      <c r="S66" s="129"/>
      <c r="T66" s="129"/>
      <c r="U66" s="129"/>
      <c r="V66" s="129"/>
      <c r="W66" s="129"/>
      <c r="X66" s="129"/>
      <c r="Y66" s="129"/>
      <c r="Z66" s="129"/>
      <c r="AA66" s="129"/>
      <c r="AB66" s="129"/>
      <c r="AC66" s="129"/>
      <c r="AD66" s="129"/>
      <c r="AE66" s="129"/>
      <c r="AF66" s="129"/>
      <c r="AG66" s="130">
        <f>'SO 704-P - Pilotové zaklá...'!J34</f>
        <v>0</v>
      </c>
      <c r="AH66" s="128"/>
      <c r="AI66" s="128"/>
      <c r="AJ66" s="128"/>
      <c r="AK66" s="128"/>
      <c r="AL66" s="128"/>
      <c r="AM66" s="128"/>
      <c r="AN66" s="130">
        <f>SUM(AG66,AT66)</f>
        <v>0</v>
      </c>
      <c r="AO66" s="128"/>
      <c r="AP66" s="128"/>
      <c r="AQ66" s="131" t="s">
        <v>85</v>
      </c>
      <c r="AR66" s="68"/>
      <c r="AS66" s="132">
        <v>0</v>
      </c>
      <c r="AT66" s="133">
        <f>ROUND(SUM(AV66:AW66),2)</f>
        <v>0</v>
      </c>
      <c r="AU66" s="134">
        <f>'SO 704-P - Pilotové zaklá...'!P94</f>
        <v>0</v>
      </c>
      <c r="AV66" s="133">
        <f>'SO 704-P - Pilotové zaklá...'!J37</f>
        <v>0</v>
      </c>
      <c r="AW66" s="133">
        <f>'SO 704-P - Pilotové zaklá...'!J38</f>
        <v>0</v>
      </c>
      <c r="AX66" s="133">
        <f>'SO 704-P - Pilotové zaklá...'!J39</f>
        <v>0</v>
      </c>
      <c r="AY66" s="133">
        <f>'SO 704-P - Pilotové zaklá...'!J40</f>
        <v>0</v>
      </c>
      <c r="AZ66" s="133">
        <f>'SO 704-P - Pilotové zaklá...'!F37</f>
        <v>0</v>
      </c>
      <c r="BA66" s="133">
        <f>'SO 704-P - Pilotové zaklá...'!F38</f>
        <v>0</v>
      </c>
      <c r="BB66" s="133">
        <f>'SO 704-P - Pilotové zaklá...'!F39</f>
        <v>0</v>
      </c>
      <c r="BC66" s="133">
        <f>'SO 704-P - Pilotové zaklá...'!F40</f>
        <v>0</v>
      </c>
      <c r="BD66" s="135">
        <f>'SO 704-P - Pilotové zaklá...'!F41</f>
        <v>0</v>
      </c>
      <c r="BE66" s="4"/>
      <c r="BT66" s="136" t="s">
        <v>117</v>
      </c>
      <c r="BV66" s="136" t="s">
        <v>74</v>
      </c>
      <c r="BW66" s="136" t="s">
        <v>118</v>
      </c>
      <c r="BX66" s="136" t="s">
        <v>114</v>
      </c>
      <c r="CL66" s="136" t="s">
        <v>19</v>
      </c>
    </row>
    <row r="67" s="4" customFormat="1" ht="23.25" customHeight="1">
      <c r="A67" s="4"/>
      <c r="B67" s="66"/>
      <c r="C67" s="128"/>
      <c r="D67" s="128"/>
      <c r="E67" s="129" t="s">
        <v>119</v>
      </c>
      <c r="F67" s="129"/>
      <c r="G67" s="129"/>
      <c r="H67" s="129"/>
      <c r="I67" s="129"/>
      <c r="J67" s="128"/>
      <c r="K67" s="129" t="s">
        <v>120</v>
      </c>
      <c r="L67" s="129"/>
      <c r="M67" s="129"/>
      <c r="N67" s="129"/>
      <c r="O67" s="129"/>
      <c r="P67" s="129"/>
      <c r="Q67" s="129"/>
      <c r="R67" s="129"/>
      <c r="S67" s="129"/>
      <c r="T67" s="129"/>
      <c r="U67" s="129"/>
      <c r="V67" s="129"/>
      <c r="W67" s="129"/>
      <c r="X67" s="129"/>
      <c r="Y67" s="129"/>
      <c r="Z67" s="129"/>
      <c r="AA67" s="129"/>
      <c r="AB67" s="129"/>
      <c r="AC67" s="129"/>
      <c r="AD67" s="129"/>
      <c r="AE67" s="129"/>
      <c r="AF67" s="129"/>
      <c r="AG67" s="137">
        <f>ROUND(SUM(AG68:AG69),2)</f>
        <v>0</v>
      </c>
      <c r="AH67" s="128"/>
      <c r="AI67" s="128"/>
      <c r="AJ67" s="128"/>
      <c r="AK67" s="128"/>
      <c r="AL67" s="128"/>
      <c r="AM67" s="128"/>
      <c r="AN67" s="130">
        <f>SUM(AG67,AT67)</f>
        <v>0</v>
      </c>
      <c r="AO67" s="128"/>
      <c r="AP67" s="128"/>
      <c r="AQ67" s="131" t="s">
        <v>85</v>
      </c>
      <c r="AR67" s="68"/>
      <c r="AS67" s="132">
        <f>ROUND(SUM(AS68:AS69),2)</f>
        <v>0</v>
      </c>
      <c r="AT67" s="133">
        <f>ROUND(SUM(AV67:AW67),2)</f>
        <v>0</v>
      </c>
      <c r="AU67" s="134">
        <f>ROUND(SUM(AU68:AU69),5)</f>
        <v>0</v>
      </c>
      <c r="AV67" s="133">
        <f>ROUND(AZ67*L29,2)</f>
        <v>0</v>
      </c>
      <c r="AW67" s="133">
        <f>ROUND(BA67*L30,2)</f>
        <v>0</v>
      </c>
      <c r="AX67" s="133">
        <f>ROUND(BB67*L29,2)</f>
        <v>0</v>
      </c>
      <c r="AY67" s="133">
        <f>ROUND(BC67*L30,2)</f>
        <v>0</v>
      </c>
      <c r="AZ67" s="133">
        <f>ROUND(SUM(AZ68:AZ69),2)</f>
        <v>0</v>
      </c>
      <c r="BA67" s="133">
        <f>ROUND(SUM(BA68:BA69),2)</f>
        <v>0</v>
      </c>
      <c r="BB67" s="133">
        <f>ROUND(SUM(BB68:BB69),2)</f>
        <v>0</v>
      </c>
      <c r="BC67" s="133">
        <f>ROUND(SUM(BC68:BC69),2)</f>
        <v>0</v>
      </c>
      <c r="BD67" s="135">
        <f>ROUND(SUM(BD68:BD69),2)</f>
        <v>0</v>
      </c>
      <c r="BE67" s="4"/>
      <c r="BS67" s="136" t="s">
        <v>71</v>
      </c>
      <c r="BT67" s="136" t="s">
        <v>81</v>
      </c>
      <c r="BU67" s="136" t="s">
        <v>73</v>
      </c>
      <c r="BV67" s="136" t="s">
        <v>74</v>
      </c>
      <c r="BW67" s="136" t="s">
        <v>121</v>
      </c>
      <c r="BX67" s="136" t="s">
        <v>80</v>
      </c>
      <c r="CL67" s="136" t="s">
        <v>19</v>
      </c>
    </row>
    <row r="68" s="4" customFormat="1" ht="35.25" customHeight="1">
      <c r="A68" s="127" t="s">
        <v>82</v>
      </c>
      <c r="B68" s="66"/>
      <c r="C68" s="128"/>
      <c r="D68" s="128"/>
      <c r="E68" s="128"/>
      <c r="F68" s="129" t="s">
        <v>122</v>
      </c>
      <c r="G68" s="129"/>
      <c r="H68" s="129"/>
      <c r="I68" s="129"/>
      <c r="J68" s="129"/>
      <c r="K68" s="128"/>
      <c r="L68" s="129" t="s">
        <v>123</v>
      </c>
      <c r="M68" s="129"/>
      <c r="N68" s="129"/>
      <c r="O68" s="129"/>
      <c r="P68" s="129"/>
      <c r="Q68" s="129"/>
      <c r="R68" s="129"/>
      <c r="S68" s="129"/>
      <c r="T68" s="129"/>
      <c r="U68" s="129"/>
      <c r="V68" s="129"/>
      <c r="W68" s="129"/>
      <c r="X68" s="129"/>
      <c r="Y68" s="129"/>
      <c r="Z68" s="129"/>
      <c r="AA68" s="129"/>
      <c r="AB68" s="129"/>
      <c r="AC68" s="129"/>
      <c r="AD68" s="129"/>
      <c r="AE68" s="129"/>
      <c r="AF68" s="129"/>
      <c r="AG68" s="130">
        <f>'SO 705_100_03 - Svislé a ...'!J34</f>
        <v>0</v>
      </c>
      <c r="AH68" s="128"/>
      <c r="AI68" s="128"/>
      <c r="AJ68" s="128"/>
      <c r="AK68" s="128"/>
      <c r="AL68" s="128"/>
      <c r="AM68" s="128"/>
      <c r="AN68" s="130">
        <f>SUM(AG68,AT68)</f>
        <v>0</v>
      </c>
      <c r="AO68" s="128"/>
      <c r="AP68" s="128"/>
      <c r="AQ68" s="131" t="s">
        <v>85</v>
      </c>
      <c r="AR68" s="68"/>
      <c r="AS68" s="132">
        <v>0</v>
      </c>
      <c r="AT68" s="133">
        <f>ROUND(SUM(AV68:AW68),2)</f>
        <v>0</v>
      </c>
      <c r="AU68" s="134">
        <f>'SO 705_100_03 - Svislé a ...'!P93</f>
        <v>0</v>
      </c>
      <c r="AV68" s="133">
        <f>'SO 705_100_03 - Svislé a ...'!J37</f>
        <v>0</v>
      </c>
      <c r="AW68" s="133">
        <f>'SO 705_100_03 - Svislé a ...'!J38</f>
        <v>0</v>
      </c>
      <c r="AX68" s="133">
        <f>'SO 705_100_03 - Svislé a ...'!J39</f>
        <v>0</v>
      </c>
      <c r="AY68" s="133">
        <f>'SO 705_100_03 - Svislé a ...'!J40</f>
        <v>0</v>
      </c>
      <c r="AZ68" s="133">
        <f>'SO 705_100_03 - Svislé a ...'!F37</f>
        <v>0</v>
      </c>
      <c r="BA68" s="133">
        <f>'SO 705_100_03 - Svislé a ...'!F38</f>
        <v>0</v>
      </c>
      <c r="BB68" s="133">
        <f>'SO 705_100_03 - Svislé a ...'!F39</f>
        <v>0</v>
      </c>
      <c r="BC68" s="133">
        <f>'SO 705_100_03 - Svislé a ...'!F40</f>
        <v>0</v>
      </c>
      <c r="BD68" s="135">
        <f>'SO 705_100_03 - Svislé a ...'!F41</f>
        <v>0</v>
      </c>
      <c r="BE68" s="4"/>
      <c r="BT68" s="136" t="s">
        <v>117</v>
      </c>
      <c r="BV68" s="136" t="s">
        <v>74</v>
      </c>
      <c r="BW68" s="136" t="s">
        <v>124</v>
      </c>
      <c r="BX68" s="136" t="s">
        <v>121</v>
      </c>
      <c r="CL68" s="136" t="s">
        <v>19</v>
      </c>
    </row>
    <row r="69" s="4" customFormat="1" ht="35.25" customHeight="1">
      <c r="A69" s="127" t="s">
        <v>82</v>
      </c>
      <c r="B69" s="66"/>
      <c r="C69" s="128"/>
      <c r="D69" s="128"/>
      <c r="E69" s="128"/>
      <c r="F69" s="129" t="s">
        <v>125</v>
      </c>
      <c r="G69" s="129"/>
      <c r="H69" s="129"/>
      <c r="I69" s="129"/>
      <c r="J69" s="129"/>
      <c r="K69" s="128"/>
      <c r="L69" s="129" t="s">
        <v>126</v>
      </c>
      <c r="M69" s="129"/>
      <c r="N69" s="129"/>
      <c r="O69" s="129"/>
      <c r="P69" s="129"/>
      <c r="Q69" s="129"/>
      <c r="R69" s="129"/>
      <c r="S69" s="129"/>
      <c r="T69" s="129"/>
      <c r="U69" s="129"/>
      <c r="V69" s="129"/>
      <c r="W69" s="129"/>
      <c r="X69" s="129"/>
      <c r="Y69" s="129"/>
      <c r="Z69" s="129"/>
      <c r="AA69" s="129"/>
      <c r="AB69" s="129"/>
      <c r="AC69" s="129"/>
      <c r="AD69" s="129"/>
      <c r="AE69" s="129"/>
      <c r="AF69" s="129"/>
      <c r="AG69" s="130">
        <f>'SO 705_100_06 - Výplně ot...'!J34</f>
        <v>0</v>
      </c>
      <c r="AH69" s="128"/>
      <c r="AI69" s="128"/>
      <c r="AJ69" s="128"/>
      <c r="AK69" s="128"/>
      <c r="AL69" s="128"/>
      <c r="AM69" s="128"/>
      <c r="AN69" s="130">
        <f>SUM(AG69,AT69)</f>
        <v>0</v>
      </c>
      <c r="AO69" s="128"/>
      <c r="AP69" s="128"/>
      <c r="AQ69" s="131" t="s">
        <v>85</v>
      </c>
      <c r="AR69" s="68"/>
      <c r="AS69" s="132">
        <v>0</v>
      </c>
      <c r="AT69" s="133">
        <f>ROUND(SUM(AV69:AW69),2)</f>
        <v>0</v>
      </c>
      <c r="AU69" s="134">
        <f>'SO 705_100_06 - Výplně ot...'!P93</f>
        <v>0</v>
      </c>
      <c r="AV69" s="133">
        <f>'SO 705_100_06 - Výplně ot...'!J37</f>
        <v>0</v>
      </c>
      <c r="AW69" s="133">
        <f>'SO 705_100_06 - Výplně ot...'!J38</f>
        <v>0</v>
      </c>
      <c r="AX69" s="133">
        <f>'SO 705_100_06 - Výplně ot...'!J39</f>
        <v>0</v>
      </c>
      <c r="AY69" s="133">
        <f>'SO 705_100_06 - Výplně ot...'!J40</f>
        <v>0</v>
      </c>
      <c r="AZ69" s="133">
        <f>'SO 705_100_06 - Výplně ot...'!F37</f>
        <v>0</v>
      </c>
      <c r="BA69" s="133">
        <f>'SO 705_100_06 - Výplně ot...'!F38</f>
        <v>0</v>
      </c>
      <c r="BB69" s="133">
        <f>'SO 705_100_06 - Výplně ot...'!F39</f>
        <v>0</v>
      </c>
      <c r="BC69" s="133">
        <f>'SO 705_100_06 - Výplně ot...'!F40</f>
        <v>0</v>
      </c>
      <c r="BD69" s="135">
        <f>'SO 705_100_06 - Výplně ot...'!F41</f>
        <v>0</v>
      </c>
      <c r="BE69" s="4"/>
      <c r="BT69" s="136" t="s">
        <v>117</v>
      </c>
      <c r="BV69" s="136" t="s">
        <v>74</v>
      </c>
      <c r="BW69" s="136" t="s">
        <v>127</v>
      </c>
      <c r="BX69" s="136" t="s">
        <v>121</v>
      </c>
      <c r="CL69" s="136" t="s">
        <v>19</v>
      </c>
    </row>
    <row r="70" s="4" customFormat="1" ht="23.25" customHeight="1">
      <c r="A70" s="4"/>
      <c r="B70" s="66"/>
      <c r="C70" s="128"/>
      <c r="D70" s="128"/>
      <c r="E70" s="129" t="s">
        <v>128</v>
      </c>
      <c r="F70" s="129"/>
      <c r="G70" s="129"/>
      <c r="H70" s="129"/>
      <c r="I70" s="129"/>
      <c r="J70" s="128"/>
      <c r="K70" s="129" t="s">
        <v>129</v>
      </c>
      <c r="L70" s="129"/>
      <c r="M70" s="129"/>
      <c r="N70" s="129"/>
      <c r="O70" s="129"/>
      <c r="P70" s="129"/>
      <c r="Q70" s="129"/>
      <c r="R70" s="129"/>
      <c r="S70" s="129"/>
      <c r="T70" s="129"/>
      <c r="U70" s="129"/>
      <c r="V70" s="129"/>
      <c r="W70" s="129"/>
      <c r="X70" s="129"/>
      <c r="Y70" s="129"/>
      <c r="Z70" s="129"/>
      <c r="AA70" s="129"/>
      <c r="AB70" s="129"/>
      <c r="AC70" s="129"/>
      <c r="AD70" s="129"/>
      <c r="AE70" s="129"/>
      <c r="AF70" s="129"/>
      <c r="AG70" s="137">
        <f>ROUND(SUM(AG71:AG72),2)</f>
        <v>0</v>
      </c>
      <c r="AH70" s="128"/>
      <c r="AI70" s="128"/>
      <c r="AJ70" s="128"/>
      <c r="AK70" s="128"/>
      <c r="AL70" s="128"/>
      <c r="AM70" s="128"/>
      <c r="AN70" s="130">
        <f>SUM(AG70,AT70)</f>
        <v>0</v>
      </c>
      <c r="AO70" s="128"/>
      <c r="AP70" s="128"/>
      <c r="AQ70" s="131" t="s">
        <v>85</v>
      </c>
      <c r="AR70" s="68"/>
      <c r="AS70" s="132">
        <f>ROUND(SUM(AS71:AS72),2)</f>
        <v>0</v>
      </c>
      <c r="AT70" s="133">
        <f>ROUND(SUM(AV70:AW70),2)</f>
        <v>0</v>
      </c>
      <c r="AU70" s="134">
        <f>ROUND(SUM(AU71:AU72),5)</f>
        <v>0</v>
      </c>
      <c r="AV70" s="133">
        <f>ROUND(AZ70*L29,2)</f>
        <v>0</v>
      </c>
      <c r="AW70" s="133">
        <f>ROUND(BA70*L30,2)</f>
        <v>0</v>
      </c>
      <c r="AX70" s="133">
        <f>ROUND(BB70*L29,2)</f>
        <v>0</v>
      </c>
      <c r="AY70" s="133">
        <f>ROUND(BC70*L30,2)</f>
        <v>0</v>
      </c>
      <c r="AZ70" s="133">
        <f>ROUND(SUM(AZ71:AZ72),2)</f>
        <v>0</v>
      </c>
      <c r="BA70" s="133">
        <f>ROUND(SUM(BA71:BA72),2)</f>
        <v>0</v>
      </c>
      <c r="BB70" s="133">
        <f>ROUND(SUM(BB71:BB72),2)</f>
        <v>0</v>
      </c>
      <c r="BC70" s="133">
        <f>ROUND(SUM(BC71:BC72),2)</f>
        <v>0</v>
      </c>
      <c r="BD70" s="135">
        <f>ROUND(SUM(BD71:BD72),2)</f>
        <v>0</v>
      </c>
      <c r="BE70" s="4"/>
      <c r="BS70" s="136" t="s">
        <v>71</v>
      </c>
      <c r="BT70" s="136" t="s">
        <v>81</v>
      </c>
      <c r="BU70" s="136" t="s">
        <v>73</v>
      </c>
      <c r="BV70" s="136" t="s">
        <v>74</v>
      </c>
      <c r="BW70" s="136" t="s">
        <v>130</v>
      </c>
      <c r="BX70" s="136" t="s">
        <v>80</v>
      </c>
      <c r="CL70" s="136" t="s">
        <v>19</v>
      </c>
    </row>
    <row r="71" s="4" customFormat="1" ht="23.25" customHeight="1">
      <c r="A71" s="127" t="s">
        <v>82</v>
      </c>
      <c r="B71" s="66"/>
      <c r="C71" s="128"/>
      <c r="D71" s="128"/>
      <c r="E71" s="128"/>
      <c r="F71" s="129" t="s">
        <v>131</v>
      </c>
      <c r="G71" s="129"/>
      <c r="H71" s="129"/>
      <c r="I71" s="129"/>
      <c r="J71" s="129"/>
      <c r="K71" s="128"/>
      <c r="L71" s="129" t="s">
        <v>132</v>
      </c>
      <c r="M71" s="129"/>
      <c r="N71" s="129"/>
      <c r="O71" s="129"/>
      <c r="P71" s="129"/>
      <c r="Q71" s="129"/>
      <c r="R71" s="129"/>
      <c r="S71" s="129"/>
      <c r="T71" s="129"/>
      <c r="U71" s="129"/>
      <c r="V71" s="129"/>
      <c r="W71" s="129"/>
      <c r="X71" s="129"/>
      <c r="Y71" s="129"/>
      <c r="Z71" s="129"/>
      <c r="AA71" s="129"/>
      <c r="AB71" s="129"/>
      <c r="AC71" s="129"/>
      <c r="AD71" s="129"/>
      <c r="AE71" s="129"/>
      <c r="AF71" s="129"/>
      <c r="AG71" s="130">
        <f>'SO 705-O - Ocelové konstr...'!J34</f>
        <v>0</v>
      </c>
      <c r="AH71" s="128"/>
      <c r="AI71" s="128"/>
      <c r="AJ71" s="128"/>
      <c r="AK71" s="128"/>
      <c r="AL71" s="128"/>
      <c r="AM71" s="128"/>
      <c r="AN71" s="130">
        <f>SUM(AG71,AT71)</f>
        <v>0</v>
      </c>
      <c r="AO71" s="128"/>
      <c r="AP71" s="128"/>
      <c r="AQ71" s="131" t="s">
        <v>85</v>
      </c>
      <c r="AR71" s="68"/>
      <c r="AS71" s="132">
        <v>0</v>
      </c>
      <c r="AT71" s="133">
        <f>ROUND(SUM(AV71:AW71),2)</f>
        <v>0</v>
      </c>
      <c r="AU71" s="134">
        <f>'SO 705-O - Ocelové konstr...'!P96</f>
        <v>0</v>
      </c>
      <c r="AV71" s="133">
        <f>'SO 705-O - Ocelové konstr...'!J37</f>
        <v>0</v>
      </c>
      <c r="AW71" s="133">
        <f>'SO 705-O - Ocelové konstr...'!J38</f>
        <v>0</v>
      </c>
      <c r="AX71" s="133">
        <f>'SO 705-O - Ocelové konstr...'!J39</f>
        <v>0</v>
      </c>
      <c r="AY71" s="133">
        <f>'SO 705-O - Ocelové konstr...'!J40</f>
        <v>0</v>
      </c>
      <c r="AZ71" s="133">
        <f>'SO 705-O - Ocelové konstr...'!F37</f>
        <v>0</v>
      </c>
      <c r="BA71" s="133">
        <f>'SO 705-O - Ocelové konstr...'!F38</f>
        <v>0</v>
      </c>
      <c r="BB71" s="133">
        <f>'SO 705-O - Ocelové konstr...'!F39</f>
        <v>0</v>
      </c>
      <c r="BC71" s="133">
        <f>'SO 705-O - Ocelové konstr...'!F40</f>
        <v>0</v>
      </c>
      <c r="BD71" s="135">
        <f>'SO 705-O - Ocelové konstr...'!F41</f>
        <v>0</v>
      </c>
      <c r="BE71" s="4"/>
      <c r="BT71" s="136" t="s">
        <v>117</v>
      </c>
      <c r="BV71" s="136" t="s">
        <v>74</v>
      </c>
      <c r="BW71" s="136" t="s">
        <v>133</v>
      </c>
      <c r="BX71" s="136" t="s">
        <v>130</v>
      </c>
      <c r="CL71" s="136" t="s">
        <v>19</v>
      </c>
    </row>
    <row r="72" s="4" customFormat="1" ht="23.25" customHeight="1">
      <c r="A72" s="127" t="s">
        <v>82</v>
      </c>
      <c r="B72" s="66"/>
      <c r="C72" s="128"/>
      <c r="D72" s="128"/>
      <c r="E72" s="128"/>
      <c r="F72" s="129" t="s">
        <v>134</v>
      </c>
      <c r="G72" s="129"/>
      <c r="H72" s="129"/>
      <c r="I72" s="129"/>
      <c r="J72" s="129"/>
      <c r="K72" s="128"/>
      <c r="L72" s="129" t="s">
        <v>135</v>
      </c>
      <c r="M72" s="129"/>
      <c r="N72" s="129"/>
      <c r="O72" s="129"/>
      <c r="P72" s="129"/>
      <c r="Q72" s="129"/>
      <c r="R72" s="129"/>
      <c r="S72" s="129"/>
      <c r="T72" s="129"/>
      <c r="U72" s="129"/>
      <c r="V72" s="129"/>
      <c r="W72" s="129"/>
      <c r="X72" s="129"/>
      <c r="Y72" s="129"/>
      <c r="Z72" s="129"/>
      <c r="AA72" s="129"/>
      <c r="AB72" s="129"/>
      <c r="AC72" s="129"/>
      <c r="AD72" s="129"/>
      <c r="AE72" s="129"/>
      <c r="AF72" s="129"/>
      <c r="AG72" s="130">
        <f>'SO 705-B - Betonové konst...'!J34</f>
        <v>0</v>
      </c>
      <c r="AH72" s="128"/>
      <c r="AI72" s="128"/>
      <c r="AJ72" s="128"/>
      <c r="AK72" s="128"/>
      <c r="AL72" s="128"/>
      <c r="AM72" s="128"/>
      <c r="AN72" s="130">
        <f>SUM(AG72,AT72)</f>
        <v>0</v>
      </c>
      <c r="AO72" s="128"/>
      <c r="AP72" s="128"/>
      <c r="AQ72" s="131" t="s">
        <v>85</v>
      </c>
      <c r="AR72" s="68"/>
      <c r="AS72" s="132">
        <v>0</v>
      </c>
      <c r="AT72" s="133">
        <f>ROUND(SUM(AV72:AW72),2)</f>
        <v>0</v>
      </c>
      <c r="AU72" s="134">
        <f>'SO 705-B - Betonové konst...'!P93</f>
        <v>0</v>
      </c>
      <c r="AV72" s="133">
        <f>'SO 705-B - Betonové konst...'!J37</f>
        <v>0</v>
      </c>
      <c r="AW72" s="133">
        <f>'SO 705-B - Betonové konst...'!J38</f>
        <v>0</v>
      </c>
      <c r="AX72" s="133">
        <f>'SO 705-B - Betonové konst...'!J39</f>
        <v>0</v>
      </c>
      <c r="AY72" s="133">
        <f>'SO 705-B - Betonové konst...'!J40</f>
        <v>0</v>
      </c>
      <c r="AZ72" s="133">
        <f>'SO 705-B - Betonové konst...'!F37</f>
        <v>0</v>
      </c>
      <c r="BA72" s="133">
        <f>'SO 705-B - Betonové konst...'!F38</f>
        <v>0</v>
      </c>
      <c r="BB72" s="133">
        <f>'SO 705-B - Betonové konst...'!F39</f>
        <v>0</v>
      </c>
      <c r="BC72" s="133">
        <f>'SO 705-B - Betonové konst...'!F40</f>
        <v>0</v>
      </c>
      <c r="BD72" s="135">
        <f>'SO 705-B - Betonové konst...'!F41</f>
        <v>0</v>
      </c>
      <c r="BE72" s="4"/>
      <c r="BT72" s="136" t="s">
        <v>117</v>
      </c>
      <c r="BV72" s="136" t="s">
        <v>74</v>
      </c>
      <c r="BW72" s="136" t="s">
        <v>136</v>
      </c>
      <c r="BX72" s="136" t="s">
        <v>130</v>
      </c>
      <c r="CL72" s="136" t="s">
        <v>19</v>
      </c>
    </row>
    <row r="73" s="4" customFormat="1" ht="23.25" customHeight="1">
      <c r="A73" s="127" t="s">
        <v>82</v>
      </c>
      <c r="B73" s="66"/>
      <c r="C73" s="128"/>
      <c r="D73" s="128"/>
      <c r="E73" s="129" t="s">
        <v>137</v>
      </c>
      <c r="F73" s="129"/>
      <c r="G73" s="129"/>
      <c r="H73" s="129"/>
      <c r="I73" s="129"/>
      <c r="J73" s="128"/>
      <c r="K73" s="129" t="s">
        <v>138</v>
      </c>
      <c r="L73" s="129"/>
      <c r="M73" s="129"/>
      <c r="N73" s="129"/>
      <c r="O73" s="129"/>
      <c r="P73" s="129"/>
      <c r="Q73" s="129"/>
      <c r="R73" s="129"/>
      <c r="S73" s="129"/>
      <c r="T73" s="129"/>
      <c r="U73" s="129"/>
      <c r="V73" s="129"/>
      <c r="W73" s="129"/>
      <c r="X73" s="129"/>
      <c r="Y73" s="129"/>
      <c r="Z73" s="129"/>
      <c r="AA73" s="129"/>
      <c r="AB73" s="129"/>
      <c r="AC73" s="129"/>
      <c r="AD73" s="129"/>
      <c r="AE73" s="129"/>
      <c r="AF73" s="129"/>
      <c r="AG73" s="130">
        <f>'SO 705_700 - Sheltry na A...'!J32</f>
        <v>0</v>
      </c>
      <c r="AH73" s="128"/>
      <c r="AI73" s="128"/>
      <c r="AJ73" s="128"/>
      <c r="AK73" s="128"/>
      <c r="AL73" s="128"/>
      <c r="AM73" s="128"/>
      <c r="AN73" s="130">
        <f>SUM(AG73,AT73)</f>
        <v>0</v>
      </c>
      <c r="AO73" s="128"/>
      <c r="AP73" s="128"/>
      <c r="AQ73" s="131" t="s">
        <v>85</v>
      </c>
      <c r="AR73" s="68"/>
      <c r="AS73" s="132">
        <v>0</v>
      </c>
      <c r="AT73" s="133">
        <f>ROUND(SUM(AV73:AW73),2)</f>
        <v>0</v>
      </c>
      <c r="AU73" s="134">
        <f>'SO 705_700 - Sheltry na A...'!P88</f>
        <v>0</v>
      </c>
      <c r="AV73" s="133">
        <f>'SO 705_700 - Sheltry na A...'!J35</f>
        <v>0</v>
      </c>
      <c r="AW73" s="133">
        <f>'SO 705_700 - Sheltry na A...'!J36</f>
        <v>0</v>
      </c>
      <c r="AX73" s="133">
        <f>'SO 705_700 - Sheltry na A...'!J37</f>
        <v>0</v>
      </c>
      <c r="AY73" s="133">
        <f>'SO 705_700 - Sheltry na A...'!J38</f>
        <v>0</v>
      </c>
      <c r="AZ73" s="133">
        <f>'SO 705_700 - Sheltry na A...'!F35</f>
        <v>0</v>
      </c>
      <c r="BA73" s="133">
        <f>'SO 705_700 - Sheltry na A...'!F36</f>
        <v>0</v>
      </c>
      <c r="BB73" s="133">
        <f>'SO 705_700 - Sheltry na A...'!F37</f>
        <v>0</v>
      </c>
      <c r="BC73" s="133">
        <f>'SO 705_700 - Sheltry na A...'!F38</f>
        <v>0</v>
      </c>
      <c r="BD73" s="135">
        <f>'SO 705_700 - Sheltry na A...'!F39</f>
        <v>0</v>
      </c>
      <c r="BE73" s="4"/>
      <c r="BT73" s="136" t="s">
        <v>81</v>
      </c>
      <c r="BV73" s="136" t="s">
        <v>74</v>
      </c>
      <c r="BW73" s="136" t="s">
        <v>139</v>
      </c>
      <c r="BX73" s="136" t="s">
        <v>80</v>
      </c>
      <c r="CL73" s="136" t="s">
        <v>19</v>
      </c>
    </row>
    <row r="74" s="4" customFormat="1" ht="23.25" customHeight="1">
      <c r="A74" s="127" t="s">
        <v>82</v>
      </c>
      <c r="B74" s="66"/>
      <c r="C74" s="128"/>
      <c r="D74" s="128"/>
      <c r="E74" s="129" t="s">
        <v>140</v>
      </c>
      <c r="F74" s="129"/>
      <c r="G74" s="129"/>
      <c r="H74" s="129"/>
      <c r="I74" s="129"/>
      <c r="J74" s="128"/>
      <c r="K74" s="129" t="s">
        <v>141</v>
      </c>
      <c r="L74" s="129"/>
      <c r="M74" s="129"/>
      <c r="N74" s="129"/>
      <c r="O74" s="129"/>
      <c r="P74" s="129"/>
      <c r="Q74" s="129"/>
      <c r="R74" s="129"/>
      <c r="S74" s="129"/>
      <c r="T74" s="129"/>
      <c r="U74" s="129"/>
      <c r="V74" s="129"/>
      <c r="W74" s="129"/>
      <c r="X74" s="129"/>
      <c r="Y74" s="129"/>
      <c r="Z74" s="129"/>
      <c r="AA74" s="129"/>
      <c r="AB74" s="129"/>
      <c r="AC74" s="129"/>
      <c r="AD74" s="129"/>
      <c r="AE74" s="129"/>
      <c r="AF74" s="129"/>
      <c r="AG74" s="130">
        <f>'SO 706_100 - Zemní valy s...'!J32</f>
        <v>0</v>
      </c>
      <c r="AH74" s="128"/>
      <c r="AI74" s="128"/>
      <c r="AJ74" s="128"/>
      <c r="AK74" s="128"/>
      <c r="AL74" s="128"/>
      <c r="AM74" s="128"/>
      <c r="AN74" s="130">
        <f>SUM(AG74,AT74)</f>
        <v>0</v>
      </c>
      <c r="AO74" s="128"/>
      <c r="AP74" s="128"/>
      <c r="AQ74" s="131" t="s">
        <v>85</v>
      </c>
      <c r="AR74" s="68"/>
      <c r="AS74" s="132">
        <v>0</v>
      </c>
      <c r="AT74" s="133">
        <f>ROUND(SUM(AV74:AW74),2)</f>
        <v>0</v>
      </c>
      <c r="AU74" s="134">
        <f>'SO 706_100 - Zemní valy s...'!P88</f>
        <v>0</v>
      </c>
      <c r="AV74" s="133">
        <f>'SO 706_100 - Zemní valy s...'!J35</f>
        <v>0</v>
      </c>
      <c r="AW74" s="133">
        <f>'SO 706_100 - Zemní valy s...'!J36</f>
        <v>0</v>
      </c>
      <c r="AX74" s="133">
        <f>'SO 706_100 - Zemní valy s...'!J37</f>
        <v>0</v>
      </c>
      <c r="AY74" s="133">
        <f>'SO 706_100 - Zemní valy s...'!J38</f>
        <v>0</v>
      </c>
      <c r="AZ74" s="133">
        <f>'SO 706_100 - Zemní valy s...'!F35</f>
        <v>0</v>
      </c>
      <c r="BA74" s="133">
        <f>'SO 706_100 - Zemní valy s...'!F36</f>
        <v>0</v>
      </c>
      <c r="BB74" s="133">
        <f>'SO 706_100 - Zemní valy s...'!F37</f>
        <v>0</v>
      </c>
      <c r="BC74" s="133">
        <f>'SO 706_100 - Zemní valy s...'!F38</f>
        <v>0</v>
      </c>
      <c r="BD74" s="135">
        <f>'SO 706_100 - Zemní valy s...'!F39</f>
        <v>0</v>
      </c>
      <c r="BE74" s="4"/>
      <c r="BT74" s="136" t="s">
        <v>81</v>
      </c>
      <c r="BV74" s="136" t="s">
        <v>74</v>
      </c>
      <c r="BW74" s="136" t="s">
        <v>142</v>
      </c>
      <c r="BX74" s="136" t="s">
        <v>80</v>
      </c>
      <c r="CL74" s="136" t="s">
        <v>19</v>
      </c>
    </row>
    <row r="75" s="4" customFormat="1" ht="23.25" customHeight="1">
      <c r="A75" s="4"/>
      <c r="B75" s="66"/>
      <c r="C75" s="128"/>
      <c r="D75" s="128"/>
      <c r="E75" s="129" t="s">
        <v>143</v>
      </c>
      <c r="F75" s="129"/>
      <c r="G75" s="129"/>
      <c r="H75" s="129"/>
      <c r="I75" s="129"/>
      <c r="J75" s="128"/>
      <c r="K75" s="129" t="s">
        <v>144</v>
      </c>
      <c r="L75" s="129"/>
      <c r="M75" s="129"/>
      <c r="N75" s="129"/>
      <c r="O75" s="129"/>
      <c r="P75" s="129"/>
      <c r="Q75" s="129"/>
      <c r="R75" s="129"/>
      <c r="S75" s="129"/>
      <c r="T75" s="129"/>
      <c r="U75" s="129"/>
      <c r="V75" s="129"/>
      <c r="W75" s="129"/>
      <c r="X75" s="129"/>
      <c r="Y75" s="129"/>
      <c r="Z75" s="129"/>
      <c r="AA75" s="129"/>
      <c r="AB75" s="129"/>
      <c r="AC75" s="129"/>
      <c r="AD75" s="129"/>
      <c r="AE75" s="129"/>
      <c r="AF75" s="129"/>
      <c r="AG75" s="137">
        <f>ROUND(SUM(AG76:AG77),2)</f>
        <v>0</v>
      </c>
      <c r="AH75" s="128"/>
      <c r="AI75" s="128"/>
      <c r="AJ75" s="128"/>
      <c r="AK75" s="128"/>
      <c r="AL75" s="128"/>
      <c r="AM75" s="128"/>
      <c r="AN75" s="130">
        <f>SUM(AG75,AT75)</f>
        <v>0</v>
      </c>
      <c r="AO75" s="128"/>
      <c r="AP75" s="128"/>
      <c r="AQ75" s="131" t="s">
        <v>85</v>
      </c>
      <c r="AR75" s="68"/>
      <c r="AS75" s="132">
        <f>ROUND(SUM(AS76:AS77),2)</f>
        <v>0</v>
      </c>
      <c r="AT75" s="133">
        <f>ROUND(SUM(AV75:AW75),2)</f>
        <v>0</v>
      </c>
      <c r="AU75" s="134">
        <f>ROUND(SUM(AU76:AU77),5)</f>
        <v>0</v>
      </c>
      <c r="AV75" s="133">
        <f>ROUND(AZ75*L29,2)</f>
        <v>0</v>
      </c>
      <c r="AW75" s="133">
        <f>ROUND(BA75*L30,2)</f>
        <v>0</v>
      </c>
      <c r="AX75" s="133">
        <f>ROUND(BB75*L29,2)</f>
        <v>0</v>
      </c>
      <c r="AY75" s="133">
        <f>ROUND(BC75*L30,2)</f>
        <v>0</v>
      </c>
      <c r="AZ75" s="133">
        <f>ROUND(SUM(AZ76:AZ77),2)</f>
        <v>0</v>
      </c>
      <c r="BA75" s="133">
        <f>ROUND(SUM(BA76:BA77),2)</f>
        <v>0</v>
      </c>
      <c r="BB75" s="133">
        <f>ROUND(SUM(BB76:BB77),2)</f>
        <v>0</v>
      </c>
      <c r="BC75" s="133">
        <f>ROUND(SUM(BC76:BC77),2)</f>
        <v>0</v>
      </c>
      <c r="BD75" s="135">
        <f>ROUND(SUM(BD76:BD77),2)</f>
        <v>0</v>
      </c>
      <c r="BE75" s="4"/>
      <c r="BS75" s="136" t="s">
        <v>71</v>
      </c>
      <c r="BT75" s="136" t="s">
        <v>81</v>
      </c>
      <c r="BU75" s="136" t="s">
        <v>73</v>
      </c>
      <c r="BV75" s="136" t="s">
        <v>74</v>
      </c>
      <c r="BW75" s="136" t="s">
        <v>145</v>
      </c>
      <c r="BX75" s="136" t="s">
        <v>80</v>
      </c>
      <c r="CL75" s="136" t="s">
        <v>19</v>
      </c>
    </row>
    <row r="76" s="4" customFormat="1" ht="23.25" customHeight="1">
      <c r="A76" s="127" t="s">
        <v>82</v>
      </c>
      <c r="B76" s="66"/>
      <c r="C76" s="128"/>
      <c r="D76" s="128"/>
      <c r="E76" s="128"/>
      <c r="F76" s="129" t="s">
        <v>146</v>
      </c>
      <c r="G76" s="129"/>
      <c r="H76" s="129"/>
      <c r="I76" s="129"/>
      <c r="J76" s="129"/>
      <c r="K76" s="128"/>
      <c r="L76" s="129" t="s">
        <v>132</v>
      </c>
      <c r="M76" s="129"/>
      <c r="N76" s="129"/>
      <c r="O76" s="129"/>
      <c r="P76" s="129"/>
      <c r="Q76" s="129"/>
      <c r="R76" s="129"/>
      <c r="S76" s="129"/>
      <c r="T76" s="129"/>
      <c r="U76" s="129"/>
      <c r="V76" s="129"/>
      <c r="W76" s="129"/>
      <c r="X76" s="129"/>
      <c r="Y76" s="129"/>
      <c r="Z76" s="129"/>
      <c r="AA76" s="129"/>
      <c r="AB76" s="129"/>
      <c r="AC76" s="129"/>
      <c r="AD76" s="129"/>
      <c r="AE76" s="129"/>
      <c r="AF76" s="129"/>
      <c r="AG76" s="130">
        <f>'SO 706-O - Ocelové konstr...'!J34</f>
        <v>0</v>
      </c>
      <c r="AH76" s="128"/>
      <c r="AI76" s="128"/>
      <c r="AJ76" s="128"/>
      <c r="AK76" s="128"/>
      <c r="AL76" s="128"/>
      <c r="AM76" s="128"/>
      <c r="AN76" s="130">
        <f>SUM(AG76,AT76)</f>
        <v>0</v>
      </c>
      <c r="AO76" s="128"/>
      <c r="AP76" s="128"/>
      <c r="AQ76" s="131" t="s">
        <v>85</v>
      </c>
      <c r="AR76" s="68"/>
      <c r="AS76" s="132">
        <v>0</v>
      </c>
      <c r="AT76" s="133">
        <f>ROUND(SUM(AV76:AW76),2)</f>
        <v>0</v>
      </c>
      <c r="AU76" s="134">
        <f>'SO 706-O - Ocelové konstr...'!P93</f>
        <v>0</v>
      </c>
      <c r="AV76" s="133">
        <f>'SO 706-O - Ocelové konstr...'!J37</f>
        <v>0</v>
      </c>
      <c r="AW76" s="133">
        <f>'SO 706-O - Ocelové konstr...'!J38</f>
        <v>0</v>
      </c>
      <c r="AX76" s="133">
        <f>'SO 706-O - Ocelové konstr...'!J39</f>
        <v>0</v>
      </c>
      <c r="AY76" s="133">
        <f>'SO 706-O - Ocelové konstr...'!J40</f>
        <v>0</v>
      </c>
      <c r="AZ76" s="133">
        <f>'SO 706-O - Ocelové konstr...'!F37</f>
        <v>0</v>
      </c>
      <c r="BA76" s="133">
        <f>'SO 706-O - Ocelové konstr...'!F38</f>
        <v>0</v>
      </c>
      <c r="BB76" s="133">
        <f>'SO 706-O - Ocelové konstr...'!F39</f>
        <v>0</v>
      </c>
      <c r="BC76" s="133">
        <f>'SO 706-O - Ocelové konstr...'!F40</f>
        <v>0</v>
      </c>
      <c r="BD76" s="135">
        <f>'SO 706-O - Ocelové konstr...'!F41</f>
        <v>0</v>
      </c>
      <c r="BE76" s="4"/>
      <c r="BT76" s="136" t="s">
        <v>117</v>
      </c>
      <c r="BV76" s="136" t="s">
        <v>74</v>
      </c>
      <c r="BW76" s="136" t="s">
        <v>147</v>
      </c>
      <c r="BX76" s="136" t="s">
        <v>145</v>
      </c>
      <c r="CL76" s="136" t="s">
        <v>19</v>
      </c>
    </row>
    <row r="77" s="4" customFormat="1" ht="23.25" customHeight="1">
      <c r="A77" s="127" t="s">
        <v>82</v>
      </c>
      <c r="B77" s="66"/>
      <c r="C77" s="128"/>
      <c r="D77" s="128"/>
      <c r="E77" s="128"/>
      <c r="F77" s="129" t="s">
        <v>148</v>
      </c>
      <c r="G77" s="129"/>
      <c r="H77" s="129"/>
      <c r="I77" s="129"/>
      <c r="J77" s="129"/>
      <c r="K77" s="128"/>
      <c r="L77" s="129" t="s">
        <v>135</v>
      </c>
      <c r="M77" s="129"/>
      <c r="N77" s="129"/>
      <c r="O77" s="129"/>
      <c r="P77" s="129"/>
      <c r="Q77" s="129"/>
      <c r="R77" s="129"/>
      <c r="S77" s="129"/>
      <c r="T77" s="129"/>
      <c r="U77" s="129"/>
      <c r="V77" s="129"/>
      <c r="W77" s="129"/>
      <c r="X77" s="129"/>
      <c r="Y77" s="129"/>
      <c r="Z77" s="129"/>
      <c r="AA77" s="129"/>
      <c r="AB77" s="129"/>
      <c r="AC77" s="129"/>
      <c r="AD77" s="129"/>
      <c r="AE77" s="129"/>
      <c r="AF77" s="129"/>
      <c r="AG77" s="130">
        <f>'SO 706-B - Betonové konst...'!J34</f>
        <v>0</v>
      </c>
      <c r="AH77" s="128"/>
      <c r="AI77" s="128"/>
      <c r="AJ77" s="128"/>
      <c r="AK77" s="128"/>
      <c r="AL77" s="128"/>
      <c r="AM77" s="128"/>
      <c r="AN77" s="130">
        <f>SUM(AG77,AT77)</f>
        <v>0</v>
      </c>
      <c r="AO77" s="128"/>
      <c r="AP77" s="128"/>
      <c r="AQ77" s="131" t="s">
        <v>85</v>
      </c>
      <c r="AR77" s="68"/>
      <c r="AS77" s="132">
        <v>0</v>
      </c>
      <c r="AT77" s="133">
        <f>ROUND(SUM(AV77:AW77),2)</f>
        <v>0</v>
      </c>
      <c r="AU77" s="134">
        <f>'SO 706-B - Betonové konst...'!P94</f>
        <v>0</v>
      </c>
      <c r="AV77" s="133">
        <f>'SO 706-B - Betonové konst...'!J37</f>
        <v>0</v>
      </c>
      <c r="AW77" s="133">
        <f>'SO 706-B - Betonové konst...'!J38</f>
        <v>0</v>
      </c>
      <c r="AX77" s="133">
        <f>'SO 706-B - Betonové konst...'!J39</f>
        <v>0</v>
      </c>
      <c r="AY77" s="133">
        <f>'SO 706-B - Betonové konst...'!J40</f>
        <v>0</v>
      </c>
      <c r="AZ77" s="133">
        <f>'SO 706-B - Betonové konst...'!F37</f>
        <v>0</v>
      </c>
      <c r="BA77" s="133">
        <f>'SO 706-B - Betonové konst...'!F38</f>
        <v>0</v>
      </c>
      <c r="BB77" s="133">
        <f>'SO 706-B - Betonové konst...'!F39</f>
        <v>0</v>
      </c>
      <c r="BC77" s="133">
        <f>'SO 706-B - Betonové konst...'!F40</f>
        <v>0</v>
      </c>
      <c r="BD77" s="135">
        <f>'SO 706-B - Betonové konst...'!F41</f>
        <v>0</v>
      </c>
      <c r="BE77" s="4"/>
      <c r="BT77" s="136" t="s">
        <v>117</v>
      </c>
      <c r="BV77" s="136" t="s">
        <v>74</v>
      </c>
      <c r="BW77" s="136" t="s">
        <v>149</v>
      </c>
      <c r="BX77" s="136" t="s">
        <v>145</v>
      </c>
      <c r="CL77" s="136" t="s">
        <v>19</v>
      </c>
    </row>
    <row r="78" s="4" customFormat="1" ht="23.25" customHeight="1">
      <c r="A78" s="127" t="s">
        <v>82</v>
      </c>
      <c r="B78" s="66"/>
      <c r="C78" s="128"/>
      <c r="D78" s="128"/>
      <c r="E78" s="129" t="s">
        <v>150</v>
      </c>
      <c r="F78" s="129"/>
      <c r="G78" s="129"/>
      <c r="H78" s="129"/>
      <c r="I78" s="129"/>
      <c r="J78" s="128"/>
      <c r="K78" s="129" t="s">
        <v>151</v>
      </c>
      <c r="L78" s="129"/>
      <c r="M78" s="129"/>
      <c r="N78" s="129"/>
      <c r="O78" s="129"/>
      <c r="P78" s="129"/>
      <c r="Q78" s="129"/>
      <c r="R78" s="129"/>
      <c r="S78" s="129"/>
      <c r="T78" s="129"/>
      <c r="U78" s="129"/>
      <c r="V78" s="129"/>
      <c r="W78" s="129"/>
      <c r="X78" s="129"/>
      <c r="Y78" s="129"/>
      <c r="Z78" s="129"/>
      <c r="AA78" s="129"/>
      <c r="AB78" s="129"/>
      <c r="AC78" s="129"/>
      <c r="AD78" s="129"/>
      <c r="AE78" s="129"/>
      <c r="AF78" s="129"/>
      <c r="AG78" s="130">
        <f>'SO 708_700 - Strojovna SH...'!J32</f>
        <v>0</v>
      </c>
      <c r="AH78" s="128"/>
      <c r="AI78" s="128"/>
      <c r="AJ78" s="128"/>
      <c r="AK78" s="128"/>
      <c r="AL78" s="128"/>
      <c r="AM78" s="128"/>
      <c r="AN78" s="130">
        <f>SUM(AG78,AT78)</f>
        <v>0</v>
      </c>
      <c r="AO78" s="128"/>
      <c r="AP78" s="128"/>
      <c r="AQ78" s="131" t="s">
        <v>85</v>
      </c>
      <c r="AR78" s="68"/>
      <c r="AS78" s="132">
        <v>0</v>
      </c>
      <c r="AT78" s="133">
        <f>ROUND(SUM(AV78:AW78),2)</f>
        <v>0</v>
      </c>
      <c r="AU78" s="134">
        <f>'SO 708_700 - Strojovna SH...'!P87</f>
        <v>0</v>
      </c>
      <c r="AV78" s="133">
        <f>'SO 708_700 - Strojovna SH...'!J35</f>
        <v>0</v>
      </c>
      <c r="AW78" s="133">
        <f>'SO 708_700 - Strojovna SH...'!J36</f>
        <v>0</v>
      </c>
      <c r="AX78" s="133">
        <f>'SO 708_700 - Strojovna SH...'!J37</f>
        <v>0</v>
      </c>
      <c r="AY78" s="133">
        <f>'SO 708_700 - Strojovna SH...'!J38</f>
        <v>0</v>
      </c>
      <c r="AZ78" s="133">
        <f>'SO 708_700 - Strojovna SH...'!F35</f>
        <v>0</v>
      </c>
      <c r="BA78" s="133">
        <f>'SO 708_700 - Strojovna SH...'!F36</f>
        <v>0</v>
      </c>
      <c r="BB78" s="133">
        <f>'SO 708_700 - Strojovna SH...'!F37</f>
        <v>0</v>
      </c>
      <c r="BC78" s="133">
        <f>'SO 708_700 - Strojovna SH...'!F38</f>
        <v>0</v>
      </c>
      <c r="BD78" s="135">
        <f>'SO 708_700 - Strojovna SH...'!F39</f>
        <v>0</v>
      </c>
      <c r="BE78" s="4"/>
      <c r="BT78" s="136" t="s">
        <v>81</v>
      </c>
      <c r="BV78" s="136" t="s">
        <v>74</v>
      </c>
      <c r="BW78" s="136" t="s">
        <v>152</v>
      </c>
      <c r="BX78" s="136" t="s">
        <v>80</v>
      </c>
      <c r="CL78" s="136" t="s">
        <v>19</v>
      </c>
    </row>
    <row r="79" s="4" customFormat="1" ht="23.25" customHeight="1">
      <c r="A79" s="127" t="s">
        <v>82</v>
      </c>
      <c r="B79" s="66"/>
      <c r="C79" s="128"/>
      <c r="D79" s="128"/>
      <c r="E79" s="129" t="s">
        <v>153</v>
      </c>
      <c r="F79" s="129"/>
      <c r="G79" s="129"/>
      <c r="H79" s="129"/>
      <c r="I79" s="129"/>
      <c r="J79" s="128"/>
      <c r="K79" s="129" t="s">
        <v>154</v>
      </c>
      <c r="L79" s="129"/>
      <c r="M79" s="129"/>
      <c r="N79" s="129"/>
      <c r="O79" s="129"/>
      <c r="P79" s="129"/>
      <c r="Q79" s="129"/>
      <c r="R79" s="129"/>
      <c r="S79" s="129"/>
      <c r="T79" s="129"/>
      <c r="U79" s="129"/>
      <c r="V79" s="129"/>
      <c r="W79" s="129"/>
      <c r="X79" s="129"/>
      <c r="Y79" s="129"/>
      <c r="Z79" s="129"/>
      <c r="AA79" s="129"/>
      <c r="AB79" s="129"/>
      <c r="AC79" s="129"/>
      <c r="AD79" s="129"/>
      <c r="AE79" s="129"/>
      <c r="AF79" s="129"/>
      <c r="AG79" s="130">
        <f>'SO 710_700 - Strojovna SH...'!J32</f>
        <v>0</v>
      </c>
      <c r="AH79" s="128"/>
      <c r="AI79" s="128"/>
      <c r="AJ79" s="128"/>
      <c r="AK79" s="128"/>
      <c r="AL79" s="128"/>
      <c r="AM79" s="128"/>
      <c r="AN79" s="130">
        <f>SUM(AG79,AT79)</f>
        <v>0</v>
      </c>
      <c r="AO79" s="128"/>
      <c r="AP79" s="128"/>
      <c r="AQ79" s="131" t="s">
        <v>85</v>
      </c>
      <c r="AR79" s="68"/>
      <c r="AS79" s="132">
        <v>0</v>
      </c>
      <c r="AT79" s="133">
        <f>ROUND(SUM(AV79:AW79),2)</f>
        <v>0</v>
      </c>
      <c r="AU79" s="134">
        <f>'SO 710_700 - Strojovna SH...'!P87</f>
        <v>0</v>
      </c>
      <c r="AV79" s="133">
        <f>'SO 710_700 - Strojovna SH...'!J35</f>
        <v>0</v>
      </c>
      <c r="AW79" s="133">
        <f>'SO 710_700 - Strojovna SH...'!J36</f>
        <v>0</v>
      </c>
      <c r="AX79" s="133">
        <f>'SO 710_700 - Strojovna SH...'!J37</f>
        <v>0</v>
      </c>
      <c r="AY79" s="133">
        <f>'SO 710_700 - Strojovna SH...'!J38</f>
        <v>0</v>
      </c>
      <c r="AZ79" s="133">
        <f>'SO 710_700 - Strojovna SH...'!F35</f>
        <v>0</v>
      </c>
      <c r="BA79" s="133">
        <f>'SO 710_700 - Strojovna SH...'!F36</f>
        <v>0</v>
      </c>
      <c r="BB79" s="133">
        <f>'SO 710_700 - Strojovna SH...'!F37</f>
        <v>0</v>
      </c>
      <c r="BC79" s="133">
        <f>'SO 710_700 - Strojovna SH...'!F38</f>
        <v>0</v>
      </c>
      <c r="BD79" s="135">
        <f>'SO 710_700 - Strojovna SH...'!F39</f>
        <v>0</v>
      </c>
      <c r="BE79" s="4"/>
      <c r="BT79" s="136" t="s">
        <v>81</v>
      </c>
      <c r="BV79" s="136" t="s">
        <v>74</v>
      </c>
      <c r="BW79" s="136" t="s">
        <v>155</v>
      </c>
      <c r="BX79" s="136" t="s">
        <v>80</v>
      </c>
      <c r="CL79" s="136" t="s">
        <v>19</v>
      </c>
    </row>
    <row r="80" s="4" customFormat="1" ht="16.5" customHeight="1">
      <c r="A80" s="127" t="s">
        <v>82</v>
      </c>
      <c r="B80" s="66"/>
      <c r="C80" s="128"/>
      <c r="D80" s="128"/>
      <c r="E80" s="129" t="s">
        <v>156</v>
      </c>
      <c r="F80" s="129"/>
      <c r="G80" s="129"/>
      <c r="H80" s="129"/>
      <c r="I80" s="129"/>
      <c r="J80" s="128"/>
      <c r="K80" s="129" t="s">
        <v>157</v>
      </c>
      <c r="L80" s="129"/>
      <c r="M80" s="129"/>
      <c r="N80" s="129"/>
      <c r="O80" s="129"/>
      <c r="P80" s="129"/>
      <c r="Q80" s="129"/>
      <c r="R80" s="129"/>
      <c r="S80" s="129"/>
      <c r="T80" s="129"/>
      <c r="U80" s="129"/>
      <c r="V80" s="129"/>
      <c r="W80" s="129"/>
      <c r="X80" s="129"/>
      <c r="Y80" s="129"/>
      <c r="Z80" s="129"/>
      <c r="AA80" s="129"/>
      <c r="AB80" s="129"/>
      <c r="AC80" s="129"/>
      <c r="AD80" s="129"/>
      <c r="AE80" s="129"/>
      <c r="AF80" s="129"/>
      <c r="AG80" s="130">
        <f>'VRN - Vedlejší rozpočtové...'!J32</f>
        <v>0</v>
      </c>
      <c r="AH80" s="128"/>
      <c r="AI80" s="128"/>
      <c r="AJ80" s="128"/>
      <c r="AK80" s="128"/>
      <c r="AL80" s="128"/>
      <c r="AM80" s="128"/>
      <c r="AN80" s="130">
        <f>SUM(AG80,AT80)</f>
        <v>0</v>
      </c>
      <c r="AO80" s="128"/>
      <c r="AP80" s="128"/>
      <c r="AQ80" s="131" t="s">
        <v>85</v>
      </c>
      <c r="AR80" s="68"/>
      <c r="AS80" s="138">
        <v>0</v>
      </c>
      <c r="AT80" s="139">
        <f>ROUND(SUM(AV80:AW80),2)</f>
        <v>0</v>
      </c>
      <c r="AU80" s="140">
        <f>'VRN - Vedlejší rozpočtové...'!P87</f>
        <v>0</v>
      </c>
      <c r="AV80" s="139">
        <f>'VRN - Vedlejší rozpočtové...'!J35</f>
        <v>0</v>
      </c>
      <c r="AW80" s="139">
        <f>'VRN - Vedlejší rozpočtové...'!J36</f>
        <v>0</v>
      </c>
      <c r="AX80" s="139">
        <f>'VRN - Vedlejší rozpočtové...'!J37</f>
        <v>0</v>
      </c>
      <c r="AY80" s="139">
        <f>'VRN - Vedlejší rozpočtové...'!J38</f>
        <v>0</v>
      </c>
      <c r="AZ80" s="139">
        <f>'VRN - Vedlejší rozpočtové...'!F35</f>
        <v>0</v>
      </c>
      <c r="BA80" s="139">
        <f>'VRN - Vedlejší rozpočtové...'!F36</f>
        <v>0</v>
      </c>
      <c r="BB80" s="139">
        <f>'VRN - Vedlejší rozpočtové...'!F37</f>
        <v>0</v>
      </c>
      <c r="BC80" s="139">
        <f>'VRN - Vedlejší rozpočtové...'!F38</f>
        <v>0</v>
      </c>
      <c r="BD80" s="141">
        <f>'VRN - Vedlejší rozpočtové...'!F39</f>
        <v>0</v>
      </c>
      <c r="BE80" s="4"/>
      <c r="BT80" s="136" t="s">
        <v>81</v>
      </c>
      <c r="BV80" s="136" t="s">
        <v>74</v>
      </c>
      <c r="BW80" s="136" t="s">
        <v>158</v>
      </c>
      <c r="BX80" s="136" t="s">
        <v>80</v>
      </c>
      <c r="CL80" s="136" t="s">
        <v>87</v>
      </c>
    </row>
    <row r="81" s="2" customFormat="1" ht="30" customHeight="1">
      <c r="A81" s="41"/>
      <c r="B81" s="42"/>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7"/>
      <c r="AS81" s="41"/>
      <c r="AT81" s="41"/>
      <c r="AU81" s="41"/>
      <c r="AV81" s="41"/>
      <c r="AW81" s="41"/>
      <c r="AX81" s="41"/>
      <c r="AY81" s="41"/>
      <c r="AZ81" s="41"/>
      <c r="BA81" s="41"/>
      <c r="BB81" s="41"/>
      <c r="BC81" s="41"/>
      <c r="BD81" s="41"/>
      <c r="BE81" s="41"/>
    </row>
    <row r="82" s="2" customFormat="1" ht="6.96" customHeight="1">
      <c r="A82" s="41"/>
      <c r="B82" s="62"/>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c r="AO82" s="63"/>
      <c r="AP82" s="63"/>
      <c r="AQ82" s="63"/>
      <c r="AR82" s="47"/>
      <c r="AS82" s="41"/>
      <c r="AT82" s="41"/>
      <c r="AU82" s="41"/>
      <c r="AV82" s="41"/>
      <c r="AW82" s="41"/>
      <c r="AX82" s="41"/>
      <c r="AY82" s="41"/>
      <c r="AZ82" s="41"/>
      <c r="BA82" s="41"/>
      <c r="BB82" s="41"/>
      <c r="BC82" s="41"/>
      <c r="BD82" s="41"/>
      <c r="BE82" s="41"/>
    </row>
  </sheetData>
  <sheetProtection sheet="1" formatColumns="0" formatRows="0" objects="1" scenarios="1" spinCount="100000" saltValue="pOWma82YFYjSt2TuL3eMsba5T/q7x7QTjuFZzg+oH4Rw86ZwPMOhFg8wsmyd7mIz2WZCoEcwUB9d3sH0D6tmSw==" hashValue="yiglXbS0Z+VX6CCbRMZHtuEywQeZDd+aeGBI2WGi3khXJ1K8AsI47oWrMlN+3cZOunTR/yntm2ZCAQKZL4VrsQ==" algorithmName="SHA-512" password="B0C9"/>
  <mergeCells count="142">
    <mergeCell ref="E64:I64"/>
    <mergeCell ref="K64:AF64"/>
    <mergeCell ref="K65:AF65"/>
    <mergeCell ref="E65:I65"/>
    <mergeCell ref="F66:J66"/>
    <mergeCell ref="L66:AF66"/>
    <mergeCell ref="K67:AF67"/>
    <mergeCell ref="E67:I67"/>
    <mergeCell ref="L68:AF68"/>
    <mergeCell ref="F68:J68"/>
    <mergeCell ref="L69:AF69"/>
    <mergeCell ref="F69:J69"/>
    <mergeCell ref="E70:I70"/>
    <mergeCell ref="K70:AF70"/>
    <mergeCell ref="F71:J71"/>
    <mergeCell ref="L71:AF71"/>
    <mergeCell ref="L72:AF72"/>
    <mergeCell ref="F72:J72"/>
    <mergeCell ref="E73:I73"/>
    <mergeCell ref="K73:AF73"/>
    <mergeCell ref="K74:AF74"/>
    <mergeCell ref="E74:I74"/>
    <mergeCell ref="E75:I75"/>
    <mergeCell ref="K75:AF75"/>
    <mergeCell ref="F76:J76"/>
    <mergeCell ref="L76:AF76"/>
    <mergeCell ref="F77:J77"/>
    <mergeCell ref="L77:AF77"/>
    <mergeCell ref="K78:AF78"/>
    <mergeCell ref="E78:I78"/>
    <mergeCell ref="E79:I79"/>
    <mergeCell ref="K79:AF79"/>
    <mergeCell ref="E80:I80"/>
    <mergeCell ref="K80:AF80"/>
    <mergeCell ref="AG61:AM61"/>
    <mergeCell ref="AN61:AP61"/>
    <mergeCell ref="AG62:AM62"/>
    <mergeCell ref="AN62:AP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AN80:AP80"/>
    <mergeCell ref="AG80:AM80"/>
    <mergeCell ref="L45:AO45"/>
    <mergeCell ref="I52:AF52"/>
    <mergeCell ref="C52:G52"/>
    <mergeCell ref="D55:H55"/>
    <mergeCell ref="J55:AF55"/>
    <mergeCell ref="K56:AF56"/>
    <mergeCell ref="E56:I56"/>
    <mergeCell ref="E57:I57"/>
    <mergeCell ref="K57:AF57"/>
    <mergeCell ref="K58:AF58"/>
    <mergeCell ref="E58:I58"/>
    <mergeCell ref="E59:I59"/>
    <mergeCell ref="K59:AF59"/>
    <mergeCell ref="K60:AF60"/>
    <mergeCell ref="E60:I60"/>
    <mergeCell ref="K61:AF61"/>
    <mergeCell ref="E61:I61"/>
    <mergeCell ref="E62:I62"/>
    <mergeCell ref="K62:AF62"/>
    <mergeCell ref="K63:AF63"/>
    <mergeCell ref="E63:I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4 - Demontáž CAG a N...'!C2" display="/"/>
    <hyperlink ref="A57" location="'SO 122 - TWY N1, N2, N3, N4'!C2" display="/"/>
    <hyperlink ref="A58" location="'SO 305 - Výtlačný řad na ...'!C2" display="/"/>
    <hyperlink ref="A59" location="'SO 402 - Přeložky silnopr...'!C2" display="/"/>
    <hyperlink ref="A60" location="'SO 408 - Úprava plošného ...'!C2" display="/"/>
    <hyperlink ref="A61" location="'SO 501 - Stavební připrav...'!C2" display="/"/>
    <hyperlink ref="A62" location="'SO 703_100, 200 - Sklad k...'!C2" display="/"/>
    <hyperlink ref="A63" location="'SO 703_700 - Sklad kyslík...'!C2" display="/"/>
    <hyperlink ref="A64" location="'SO 703.1_700 - Garáže u s...'!C2" display="/"/>
    <hyperlink ref="A66" location="'SO 704-P - Pilotové zaklá...'!C2" display="/"/>
    <hyperlink ref="A68" location="'SO 705_100_03 - Svislé a ...'!C2" display="/"/>
    <hyperlink ref="A69" location="'SO 705_100_06 - Výplně ot...'!C2" display="/"/>
    <hyperlink ref="A71" location="'SO 705-O - Ocelové konstr...'!C2" display="/"/>
    <hyperlink ref="A72" location="'SO 705-B - Betonové konst...'!C2" display="/"/>
    <hyperlink ref="A73" location="'SO 705_700 - Sheltry na A...'!C2" display="/"/>
    <hyperlink ref="A74" location="'SO 706_100 - Zemní valy s...'!C2" display="/"/>
    <hyperlink ref="A76" location="'SO 706-O - Ocelové konstr...'!C2" display="/"/>
    <hyperlink ref="A77" location="'SO 706-B - Betonové konst...'!C2" display="/"/>
    <hyperlink ref="A78" location="'SO 708_700 - Strojovna SH...'!C2" display="/"/>
    <hyperlink ref="A79" location="'SO 710_700 - Strojovna SH...'!C2" display="/"/>
    <hyperlink ref="A80"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111</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478</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ROUND((SUM(BE87:BE95)),  2)</f>
        <v>0</v>
      </c>
      <c r="G35" s="41"/>
      <c r="H35" s="41"/>
      <c r="I35" s="161">
        <v>0.20999999999999999</v>
      </c>
      <c r="J35" s="160">
        <f>ROUND(((SUM(BE87:BE95))*I35),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ROUND((SUM(BF87:BF95)),  2)</f>
        <v>0</v>
      </c>
      <c r="G36" s="41"/>
      <c r="H36" s="41"/>
      <c r="I36" s="161">
        <v>0.12</v>
      </c>
      <c r="J36" s="160">
        <f>ROUND(((SUM(BF87:BF95))*I36),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ROUND((SUM(BG87:BG95)),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ROUND((SUM(BH87:BH95)),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ROUND((SUM(BI87:BI95)),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703.1_700 - Garáže u skladu kyslíku - Silnoproudé rozvody vč. osvětlení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479</v>
      </c>
      <c r="E64" s="181"/>
      <c r="F64" s="181"/>
      <c r="G64" s="181"/>
      <c r="H64" s="181"/>
      <c r="I64" s="181"/>
      <c r="J64" s="182">
        <f>J88</f>
        <v>0</v>
      </c>
      <c r="K64" s="179"/>
      <c r="L64" s="183"/>
      <c r="S64" s="9"/>
      <c r="T64" s="9"/>
      <c r="U64" s="9"/>
      <c r="V64" s="9"/>
      <c r="W64" s="9"/>
      <c r="X64" s="9"/>
      <c r="Y64" s="9"/>
      <c r="Z64" s="9"/>
      <c r="AA64" s="9"/>
      <c r="AB64" s="9"/>
      <c r="AC64" s="9"/>
      <c r="AD64" s="9"/>
      <c r="AE64" s="9"/>
    </row>
    <row r="65" s="9" customFormat="1" ht="24.96" customHeight="1">
      <c r="A65" s="9"/>
      <c r="B65" s="178"/>
      <c r="C65" s="179"/>
      <c r="D65" s="180" t="s">
        <v>402</v>
      </c>
      <c r="E65" s="181"/>
      <c r="F65" s="181"/>
      <c r="G65" s="181"/>
      <c r="H65" s="181"/>
      <c r="I65" s="181"/>
      <c r="J65" s="182">
        <f>J91</f>
        <v>0</v>
      </c>
      <c r="K65" s="179"/>
      <c r="L65" s="183"/>
      <c r="S65" s="9"/>
      <c r="T65" s="9"/>
      <c r="U65" s="9"/>
      <c r="V65" s="9"/>
      <c r="W65" s="9"/>
      <c r="X65" s="9"/>
      <c r="Y65" s="9"/>
      <c r="Z65" s="9"/>
      <c r="AA65" s="9"/>
      <c r="AB65" s="9"/>
      <c r="AC65" s="9"/>
      <c r="AD65" s="9"/>
      <c r="AE65" s="9"/>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SO 703.1_700 - Garáže u skladu kyslíku - Silnoproudé rozvody vč. osvětlení</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P88+P91</f>
        <v>0</v>
      </c>
      <c r="Q87" s="99"/>
      <c r="R87" s="197">
        <f>R88+R91</f>
        <v>0</v>
      </c>
      <c r="S87" s="99"/>
      <c r="T87" s="198">
        <f>T88+T91</f>
        <v>0</v>
      </c>
      <c r="U87" s="41"/>
      <c r="V87" s="41"/>
      <c r="W87" s="41"/>
      <c r="X87" s="41"/>
      <c r="Y87" s="41"/>
      <c r="Z87" s="41"/>
      <c r="AA87" s="41"/>
      <c r="AB87" s="41"/>
      <c r="AC87" s="41"/>
      <c r="AD87" s="41"/>
      <c r="AE87" s="41"/>
      <c r="AT87" s="20" t="s">
        <v>71</v>
      </c>
      <c r="AU87" s="20" t="s">
        <v>168</v>
      </c>
      <c r="BK87" s="199">
        <f>BK88+BK91</f>
        <v>0</v>
      </c>
    </row>
    <row r="88" s="12" customFormat="1" ht="25.92" customHeight="1">
      <c r="A88" s="12"/>
      <c r="B88" s="200"/>
      <c r="C88" s="201"/>
      <c r="D88" s="202" t="s">
        <v>71</v>
      </c>
      <c r="E88" s="203" t="s">
        <v>480</v>
      </c>
      <c r="F88" s="203" t="s">
        <v>431</v>
      </c>
      <c r="G88" s="201"/>
      <c r="H88" s="201"/>
      <c r="I88" s="204"/>
      <c r="J88" s="205">
        <f>BK88</f>
        <v>0</v>
      </c>
      <c r="K88" s="201"/>
      <c r="L88" s="206"/>
      <c r="M88" s="207"/>
      <c r="N88" s="208"/>
      <c r="O88" s="208"/>
      <c r="P88" s="209">
        <f>SUM(P89:P90)</f>
        <v>0</v>
      </c>
      <c r="Q88" s="208"/>
      <c r="R88" s="209">
        <f>SUM(R89:R90)</f>
        <v>0</v>
      </c>
      <c r="S88" s="208"/>
      <c r="T88" s="210">
        <f>SUM(T89:T90)</f>
        <v>0</v>
      </c>
      <c r="U88" s="12"/>
      <c r="V88" s="12"/>
      <c r="W88" s="12"/>
      <c r="X88" s="12"/>
      <c r="Y88" s="12"/>
      <c r="Z88" s="12"/>
      <c r="AA88" s="12"/>
      <c r="AB88" s="12"/>
      <c r="AC88" s="12"/>
      <c r="AD88" s="12"/>
      <c r="AE88" s="12"/>
      <c r="AR88" s="211" t="s">
        <v>79</v>
      </c>
      <c r="AT88" s="212" t="s">
        <v>71</v>
      </c>
      <c r="AU88" s="212" t="s">
        <v>72</v>
      </c>
      <c r="AY88" s="211" t="s">
        <v>186</v>
      </c>
      <c r="BK88" s="213">
        <f>SUM(BK89:BK90)</f>
        <v>0</v>
      </c>
    </row>
    <row r="89" s="2" customFormat="1" ht="16.5" customHeight="1">
      <c r="A89" s="41"/>
      <c r="B89" s="42"/>
      <c r="C89" s="216" t="s">
        <v>221</v>
      </c>
      <c r="D89" s="275" t="s">
        <v>190</v>
      </c>
      <c r="E89" s="218" t="s">
        <v>433</v>
      </c>
      <c r="F89" s="219" t="s">
        <v>434</v>
      </c>
      <c r="G89" s="220" t="s">
        <v>224</v>
      </c>
      <c r="H89" s="221">
        <v>35</v>
      </c>
      <c r="I89" s="222"/>
      <c r="J89" s="223">
        <f>ROUND(I89*H89,2)</f>
        <v>0</v>
      </c>
      <c r="K89" s="219" t="s">
        <v>19</v>
      </c>
      <c r="L89" s="47"/>
      <c r="M89" s="224" t="s">
        <v>19</v>
      </c>
      <c r="N89" s="225" t="s">
        <v>43</v>
      </c>
      <c r="O89" s="87"/>
      <c r="P89" s="226">
        <f>O89*H89</f>
        <v>0</v>
      </c>
      <c r="Q89" s="226">
        <v>0</v>
      </c>
      <c r="R89" s="226">
        <f>Q89*H89</f>
        <v>0</v>
      </c>
      <c r="S89" s="226">
        <v>0</v>
      </c>
      <c r="T89" s="227">
        <f>S89*H89</f>
        <v>0</v>
      </c>
      <c r="U89" s="41"/>
      <c r="V89" s="41"/>
      <c r="W89" s="41"/>
      <c r="X89" s="41"/>
      <c r="Y89" s="41"/>
      <c r="Z89" s="41"/>
      <c r="AA89" s="41"/>
      <c r="AB89" s="41"/>
      <c r="AC89" s="41"/>
      <c r="AD89" s="41"/>
      <c r="AE89" s="41"/>
      <c r="AR89" s="228" t="s">
        <v>226</v>
      </c>
      <c r="AT89" s="228" t="s">
        <v>190</v>
      </c>
      <c r="AU89" s="228" t="s">
        <v>79</v>
      </c>
      <c r="AY89" s="20" t="s">
        <v>186</v>
      </c>
      <c r="BE89" s="229">
        <f>IF(N89="základní",J89,0)</f>
        <v>0</v>
      </c>
      <c r="BF89" s="229">
        <f>IF(N89="snížená",J89,0)</f>
        <v>0</v>
      </c>
      <c r="BG89" s="229">
        <f>IF(N89="zákl. přenesená",J89,0)</f>
        <v>0</v>
      </c>
      <c r="BH89" s="229">
        <f>IF(N89="sníž. přenesená",J89,0)</f>
        <v>0</v>
      </c>
      <c r="BI89" s="229">
        <f>IF(N89="nulová",J89,0)</f>
        <v>0</v>
      </c>
      <c r="BJ89" s="20" t="s">
        <v>79</v>
      </c>
      <c r="BK89" s="229">
        <f>ROUND(I89*H89,2)</f>
        <v>0</v>
      </c>
      <c r="BL89" s="20" t="s">
        <v>226</v>
      </c>
      <c r="BM89" s="228" t="s">
        <v>481</v>
      </c>
    </row>
    <row r="90" s="2" customFormat="1">
      <c r="A90" s="41"/>
      <c r="B90" s="42"/>
      <c r="C90" s="43"/>
      <c r="D90" s="230" t="s">
        <v>196</v>
      </c>
      <c r="E90" s="43"/>
      <c r="F90" s="231" t="s">
        <v>434</v>
      </c>
      <c r="G90" s="43"/>
      <c r="H90" s="43"/>
      <c r="I90" s="232"/>
      <c r="J90" s="43"/>
      <c r="K90" s="43"/>
      <c r="L90" s="47"/>
      <c r="M90" s="233"/>
      <c r="N90" s="234"/>
      <c r="O90" s="87"/>
      <c r="P90" s="87"/>
      <c r="Q90" s="87"/>
      <c r="R90" s="87"/>
      <c r="S90" s="87"/>
      <c r="T90" s="88"/>
      <c r="U90" s="41"/>
      <c r="V90" s="41"/>
      <c r="W90" s="41"/>
      <c r="X90" s="41"/>
      <c r="Y90" s="41"/>
      <c r="Z90" s="41"/>
      <c r="AA90" s="41"/>
      <c r="AB90" s="41"/>
      <c r="AC90" s="41"/>
      <c r="AD90" s="41"/>
      <c r="AE90" s="41"/>
      <c r="AT90" s="20" t="s">
        <v>196</v>
      </c>
      <c r="AU90" s="20" t="s">
        <v>79</v>
      </c>
    </row>
    <row r="91" s="12" customFormat="1" ht="25.92" customHeight="1">
      <c r="A91" s="12"/>
      <c r="B91" s="200"/>
      <c r="C91" s="201"/>
      <c r="D91" s="202" t="s">
        <v>71</v>
      </c>
      <c r="E91" s="203" t="s">
        <v>292</v>
      </c>
      <c r="F91" s="203" t="s">
        <v>471</v>
      </c>
      <c r="G91" s="201"/>
      <c r="H91" s="201"/>
      <c r="I91" s="204"/>
      <c r="J91" s="205">
        <f>BK91</f>
        <v>0</v>
      </c>
      <c r="K91" s="201"/>
      <c r="L91" s="206"/>
      <c r="M91" s="207"/>
      <c r="N91" s="208"/>
      <c r="O91" s="208"/>
      <c r="P91" s="209">
        <f>SUM(P92:P95)</f>
        <v>0</v>
      </c>
      <c r="Q91" s="208"/>
      <c r="R91" s="209">
        <f>SUM(R92:R95)</f>
        <v>0</v>
      </c>
      <c r="S91" s="208"/>
      <c r="T91" s="210">
        <f>SUM(T92:T95)</f>
        <v>0</v>
      </c>
      <c r="U91" s="12"/>
      <c r="V91" s="12"/>
      <c r="W91" s="12"/>
      <c r="X91" s="12"/>
      <c r="Y91" s="12"/>
      <c r="Z91" s="12"/>
      <c r="AA91" s="12"/>
      <c r="AB91" s="12"/>
      <c r="AC91" s="12"/>
      <c r="AD91" s="12"/>
      <c r="AE91" s="12"/>
      <c r="AR91" s="211" t="s">
        <v>79</v>
      </c>
      <c r="AT91" s="212" t="s">
        <v>71</v>
      </c>
      <c r="AU91" s="212" t="s">
        <v>72</v>
      </c>
      <c r="AY91" s="211" t="s">
        <v>186</v>
      </c>
      <c r="BK91" s="213">
        <f>SUM(BK92:BK95)</f>
        <v>0</v>
      </c>
    </row>
    <row r="92" s="2" customFormat="1" ht="16.5" customHeight="1">
      <c r="A92" s="41"/>
      <c r="B92" s="42"/>
      <c r="C92" s="216" t="s">
        <v>482</v>
      </c>
      <c r="D92" s="240" t="s">
        <v>190</v>
      </c>
      <c r="E92" s="218" t="s">
        <v>473</v>
      </c>
      <c r="F92" s="219" t="s">
        <v>474</v>
      </c>
      <c r="G92" s="220" t="s">
        <v>324</v>
      </c>
      <c r="H92" s="278"/>
      <c r="I92" s="222"/>
      <c r="J92" s="223">
        <f>ROUND(I92*H92,2)</f>
        <v>0</v>
      </c>
      <c r="K92" s="219" t="s">
        <v>225</v>
      </c>
      <c r="L92" s="47"/>
      <c r="M92" s="224" t="s">
        <v>19</v>
      </c>
      <c r="N92" s="225" t="s">
        <v>43</v>
      </c>
      <c r="O92" s="87"/>
      <c r="P92" s="226">
        <f>O92*H92</f>
        <v>0</v>
      </c>
      <c r="Q92" s="226">
        <v>0</v>
      </c>
      <c r="R92" s="226">
        <f>Q92*H92</f>
        <v>0</v>
      </c>
      <c r="S92" s="226">
        <v>0</v>
      </c>
      <c r="T92" s="227">
        <f>S92*H92</f>
        <v>0</v>
      </c>
      <c r="U92" s="41"/>
      <c r="V92" s="41"/>
      <c r="W92" s="41"/>
      <c r="X92" s="41"/>
      <c r="Y92" s="41"/>
      <c r="Z92" s="41"/>
      <c r="AA92" s="41"/>
      <c r="AB92" s="41"/>
      <c r="AC92" s="41"/>
      <c r="AD92" s="41"/>
      <c r="AE92" s="41"/>
      <c r="AR92" s="228" t="s">
        <v>226</v>
      </c>
      <c r="AT92" s="228" t="s">
        <v>190</v>
      </c>
      <c r="AU92" s="228" t="s">
        <v>79</v>
      </c>
      <c r="AY92" s="20" t="s">
        <v>186</v>
      </c>
      <c r="BE92" s="229">
        <f>IF(N92="základní",J92,0)</f>
        <v>0</v>
      </c>
      <c r="BF92" s="229">
        <f>IF(N92="snížená",J92,0)</f>
        <v>0</v>
      </c>
      <c r="BG92" s="229">
        <f>IF(N92="zákl. přenesená",J92,0)</f>
        <v>0</v>
      </c>
      <c r="BH92" s="229">
        <f>IF(N92="sníž. přenesená",J92,0)</f>
        <v>0</v>
      </c>
      <c r="BI92" s="229">
        <f>IF(N92="nulová",J92,0)</f>
        <v>0</v>
      </c>
      <c r="BJ92" s="20" t="s">
        <v>79</v>
      </c>
      <c r="BK92" s="229">
        <f>ROUND(I92*H92,2)</f>
        <v>0</v>
      </c>
      <c r="BL92" s="20" t="s">
        <v>226</v>
      </c>
      <c r="BM92" s="228" t="s">
        <v>483</v>
      </c>
    </row>
    <row r="93" s="2" customFormat="1">
      <c r="A93" s="41"/>
      <c r="B93" s="42"/>
      <c r="C93" s="43"/>
      <c r="D93" s="230" t="s">
        <v>196</v>
      </c>
      <c r="E93" s="43"/>
      <c r="F93" s="231" t="s">
        <v>474</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196</v>
      </c>
      <c r="AU93" s="20" t="s">
        <v>79</v>
      </c>
    </row>
    <row r="94" s="2" customFormat="1">
      <c r="A94" s="41"/>
      <c r="B94" s="42"/>
      <c r="C94" s="43"/>
      <c r="D94" s="241" t="s">
        <v>229</v>
      </c>
      <c r="E94" s="43"/>
      <c r="F94" s="242" t="s">
        <v>476</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229</v>
      </c>
      <c r="AU94" s="20" t="s">
        <v>79</v>
      </c>
    </row>
    <row r="95" s="2" customFormat="1">
      <c r="A95" s="41"/>
      <c r="B95" s="42"/>
      <c r="C95" s="43"/>
      <c r="D95" s="230" t="s">
        <v>197</v>
      </c>
      <c r="E95" s="43"/>
      <c r="F95" s="235" t="s">
        <v>477</v>
      </c>
      <c r="G95" s="43"/>
      <c r="H95" s="43"/>
      <c r="I95" s="232"/>
      <c r="J95" s="43"/>
      <c r="K95" s="43"/>
      <c r="L95" s="47"/>
      <c r="M95" s="236"/>
      <c r="N95" s="237"/>
      <c r="O95" s="238"/>
      <c r="P95" s="238"/>
      <c r="Q95" s="238"/>
      <c r="R95" s="238"/>
      <c r="S95" s="238"/>
      <c r="T95" s="239"/>
      <c r="U95" s="41"/>
      <c r="V95" s="41"/>
      <c r="W95" s="41"/>
      <c r="X95" s="41"/>
      <c r="Y95" s="41"/>
      <c r="Z95" s="41"/>
      <c r="AA95" s="41"/>
      <c r="AB95" s="41"/>
      <c r="AC95" s="41"/>
      <c r="AD95" s="41"/>
      <c r="AE95" s="41"/>
      <c r="AT95" s="20" t="s">
        <v>197</v>
      </c>
      <c r="AU95" s="20" t="s">
        <v>79</v>
      </c>
    </row>
    <row r="96" s="2" customFormat="1" ht="6.96" customHeight="1">
      <c r="A96" s="41"/>
      <c r="B96" s="62"/>
      <c r="C96" s="63"/>
      <c r="D96" s="63"/>
      <c r="E96" s="63"/>
      <c r="F96" s="63"/>
      <c r="G96" s="63"/>
      <c r="H96" s="63"/>
      <c r="I96" s="63"/>
      <c r="J96" s="63"/>
      <c r="K96" s="63"/>
      <c r="L96" s="47"/>
      <c r="M96" s="41"/>
      <c r="O96" s="41"/>
      <c r="P96" s="41"/>
      <c r="Q96" s="41"/>
      <c r="R96" s="41"/>
      <c r="S96" s="41"/>
      <c r="T96" s="41"/>
      <c r="U96" s="41"/>
      <c r="V96" s="41"/>
      <c r="W96" s="41"/>
      <c r="X96" s="41"/>
      <c r="Y96" s="41"/>
      <c r="Z96" s="41"/>
      <c r="AA96" s="41"/>
      <c r="AB96" s="41"/>
      <c r="AC96" s="41"/>
      <c r="AD96" s="41"/>
      <c r="AE96" s="41"/>
    </row>
  </sheetData>
  <sheetProtection sheet="1" autoFilter="0" formatColumns="0" formatRows="0" objects="1" scenarios="1" spinCount="100000" saltValue="JGvskijp4mRHTMBAJ50RBHX4kFMYYzMcNY4HQhuzQIn2c+itdYeihndtD5zefrEuwZ0inWPXjja9ywIjdCVJiQ==" hashValue="vrrUOYbDqVmvI0dncskoj6TjKX49hw7riB3W7KN5AO1qpLVxbCmhLcMKzhMDMUfDdF6Nrw19yrrnYfdDeK02Gg==" algorithmName="SHA-512" password="B0C9"/>
  <autoFilter ref="C86:K95"/>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4" r:id="rId1" display="https://podminky.urs.cz/item/CS_URS_2024_02/998741201"/>
  </hyperlinks>
  <pageMargins left="0.39375" right="0.39375" top="0.39375" bottom="0.39375" header="0" footer="0"/>
  <pageSetup paperSize="9" orientation="landscape" blackAndWhite="1" fitToHeight="100"/>
  <headerFooter>
    <oddFooter>&amp;CStrana &amp;P z &amp;N</oddFooter>
  </headerFooter>
  <drawing r:id="rId2"/>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118</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484</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486</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
        <v>19</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
        <v>487</v>
      </c>
      <c r="F28" s="41"/>
      <c r="G28" s="41"/>
      <c r="H28" s="41"/>
      <c r="I28" s="146" t="s">
        <v>28</v>
      </c>
      <c r="J28" s="136" t="s">
        <v>19</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ROUND(J94,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ROUND((SUM(BE94:BE106)),  2)</f>
        <v>0</v>
      </c>
      <c r="G37" s="41"/>
      <c r="H37" s="41"/>
      <c r="I37" s="161">
        <v>0.20999999999999999</v>
      </c>
      <c r="J37" s="160">
        <f>ROUND(((SUM(BE94:BE106))*I37),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ROUND((SUM(BF94:BF106)),  2)</f>
        <v>0</v>
      </c>
      <c r="G38" s="41"/>
      <c r="H38" s="41"/>
      <c r="I38" s="161">
        <v>0.12</v>
      </c>
      <c r="J38" s="160">
        <f>ROUND(((SUM(BF94:BF106))*I38),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ROUND((SUM(BG94:BG106)),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ROUND((SUM(BH94:BH106)),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ROUND((SUM(BI94:BI106)),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484</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704-P - Pilotové zakládání</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Ing. Lenka Kasperová</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J94</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214</v>
      </c>
      <c r="E68" s="181"/>
      <c r="F68" s="181"/>
      <c r="G68" s="181"/>
      <c r="H68" s="181"/>
      <c r="I68" s="181"/>
      <c r="J68" s="182">
        <f>J95</f>
        <v>0</v>
      </c>
      <c r="K68" s="179"/>
      <c r="L68" s="183"/>
      <c r="S68" s="9"/>
      <c r="T68" s="9"/>
      <c r="U68" s="9"/>
      <c r="V68" s="9"/>
      <c r="W68" s="9"/>
      <c r="X68" s="9"/>
      <c r="Y68" s="9"/>
      <c r="Z68" s="9"/>
      <c r="AA68" s="9"/>
      <c r="AB68" s="9"/>
      <c r="AC68" s="9"/>
      <c r="AD68" s="9"/>
      <c r="AE68" s="9"/>
    </row>
    <row r="69" s="10" customFormat="1" ht="19.92" customHeight="1">
      <c r="A69" s="10"/>
      <c r="B69" s="184"/>
      <c r="C69" s="128"/>
      <c r="D69" s="185" t="s">
        <v>488</v>
      </c>
      <c r="E69" s="186"/>
      <c r="F69" s="186"/>
      <c r="G69" s="186"/>
      <c r="H69" s="186"/>
      <c r="I69" s="186"/>
      <c r="J69" s="187">
        <f>J96</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216</v>
      </c>
      <c r="E70" s="186"/>
      <c r="F70" s="186"/>
      <c r="G70" s="186"/>
      <c r="H70" s="186"/>
      <c r="I70" s="186"/>
      <c r="J70" s="187">
        <f>J103</f>
        <v>0</v>
      </c>
      <c r="K70" s="128"/>
      <c r="L70" s="188"/>
      <c r="S70" s="10"/>
      <c r="T70" s="10"/>
      <c r="U70" s="10"/>
      <c r="V70" s="10"/>
      <c r="W70" s="10"/>
      <c r="X70" s="10"/>
      <c r="Y70" s="10"/>
      <c r="Z70" s="10"/>
      <c r="AA70" s="10"/>
      <c r="AB70" s="10"/>
      <c r="AC70" s="10"/>
      <c r="AD70" s="10"/>
      <c r="AE70" s="10"/>
    </row>
    <row r="71" s="2" customFormat="1" ht="21.84" customHeight="1">
      <c r="A71" s="41"/>
      <c r="B71" s="42"/>
      <c r="C71" s="43"/>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62"/>
      <c r="C72" s="63"/>
      <c r="D72" s="63"/>
      <c r="E72" s="63"/>
      <c r="F72" s="63"/>
      <c r="G72" s="63"/>
      <c r="H72" s="63"/>
      <c r="I72" s="63"/>
      <c r="J72" s="63"/>
      <c r="K72" s="63"/>
      <c r="L72" s="148"/>
      <c r="S72" s="41"/>
      <c r="T72" s="41"/>
      <c r="U72" s="41"/>
      <c r="V72" s="41"/>
      <c r="W72" s="41"/>
      <c r="X72" s="41"/>
      <c r="Y72" s="41"/>
      <c r="Z72" s="41"/>
      <c r="AA72" s="41"/>
      <c r="AB72" s="41"/>
      <c r="AC72" s="41"/>
      <c r="AD72" s="41"/>
      <c r="AE72" s="41"/>
    </row>
    <row r="76" s="2" customFormat="1" ht="6.96" customHeight="1">
      <c r="A76" s="41"/>
      <c r="B76" s="64"/>
      <c r="C76" s="65"/>
      <c r="D76" s="65"/>
      <c r="E76" s="65"/>
      <c r="F76" s="65"/>
      <c r="G76" s="65"/>
      <c r="H76" s="65"/>
      <c r="I76" s="65"/>
      <c r="J76" s="65"/>
      <c r="K76" s="65"/>
      <c r="L76" s="148"/>
      <c r="S76" s="41"/>
      <c r="T76" s="41"/>
      <c r="U76" s="41"/>
      <c r="V76" s="41"/>
      <c r="W76" s="41"/>
      <c r="X76" s="41"/>
      <c r="Y76" s="41"/>
      <c r="Z76" s="41"/>
      <c r="AA76" s="41"/>
      <c r="AB76" s="41"/>
      <c r="AC76" s="41"/>
      <c r="AD76" s="41"/>
      <c r="AE76" s="41"/>
    </row>
    <row r="77" s="2" customFormat="1" ht="24.96" customHeight="1">
      <c r="A77" s="41"/>
      <c r="B77" s="42"/>
      <c r="C77" s="26" t="s">
        <v>171</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173" t="str">
        <f>E7</f>
        <v>Práce a dodávky specifikované v Dodatku č.3 k Dílu IV. dokumentace MVS</v>
      </c>
      <c r="F80" s="35"/>
      <c r="G80" s="35"/>
      <c r="H80" s="35"/>
      <c r="I80" s="43"/>
      <c r="J80" s="43"/>
      <c r="K80" s="43"/>
      <c r="L80" s="148"/>
      <c r="S80" s="41"/>
      <c r="T80" s="41"/>
      <c r="U80" s="41"/>
      <c r="V80" s="41"/>
      <c r="W80" s="41"/>
      <c r="X80" s="41"/>
      <c r="Y80" s="41"/>
      <c r="Z80" s="41"/>
      <c r="AA80" s="41"/>
      <c r="AB80" s="41"/>
      <c r="AC80" s="41"/>
      <c r="AD80" s="41"/>
      <c r="AE80" s="41"/>
    </row>
    <row r="81" s="1" customFormat="1" ht="12" customHeight="1">
      <c r="B81" s="24"/>
      <c r="C81" s="35" t="s">
        <v>160</v>
      </c>
      <c r="D81" s="25"/>
      <c r="E81" s="25"/>
      <c r="F81" s="25"/>
      <c r="G81" s="25"/>
      <c r="H81" s="25"/>
      <c r="I81" s="25"/>
      <c r="J81" s="25"/>
      <c r="K81" s="25"/>
      <c r="L81" s="23"/>
    </row>
    <row r="82" s="1" customFormat="1" ht="16.5" customHeight="1">
      <c r="B82" s="24"/>
      <c r="C82" s="25"/>
      <c r="D82" s="25"/>
      <c r="E82" s="173" t="s">
        <v>161</v>
      </c>
      <c r="F82" s="25"/>
      <c r="G82" s="25"/>
      <c r="H82" s="25"/>
      <c r="I82" s="25"/>
      <c r="J82" s="25"/>
      <c r="K82" s="25"/>
      <c r="L82" s="23"/>
    </row>
    <row r="83" s="1" customFormat="1" ht="12" customHeight="1">
      <c r="B83" s="24"/>
      <c r="C83" s="35" t="s">
        <v>162</v>
      </c>
      <c r="D83" s="25"/>
      <c r="E83" s="25"/>
      <c r="F83" s="25"/>
      <c r="G83" s="25"/>
      <c r="H83" s="25"/>
      <c r="I83" s="25"/>
      <c r="J83" s="25"/>
      <c r="K83" s="25"/>
      <c r="L83" s="23"/>
    </row>
    <row r="84" s="2" customFormat="1" ht="16.5" customHeight="1">
      <c r="A84" s="41"/>
      <c r="B84" s="42"/>
      <c r="C84" s="43"/>
      <c r="D84" s="43"/>
      <c r="E84" s="279" t="s">
        <v>484</v>
      </c>
      <c r="F84" s="43"/>
      <c r="G84" s="43"/>
      <c r="H84" s="43"/>
      <c r="I84" s="43"/>
      <c r="J84" s="43"/>
      <c r="K84" s="43"/>
      <c r="L84" s="148"/>
      <c r="S84" s="41"/>
      <c r="T84" s="41"/>
      <c r="U84" s="41"/>
      <c r="V84" s="41"/>
      <c r="W84" s="41"/>
      <c r="X84" s="41"/>
      <c r="Y84" s="41"/>
      <c r="Z84" s="41"/>
      <c r="AA84" s="41"/>
      <c r="AB84" s="41"/>
      <c r="AC84" s="41"/>
      <c r="AD84" s="41"/>
      <c r="AE84" s="41"/>
    </row>
    <row r="85" s="2" customFormat="1" ht="12" customHeight="1">
      <c r="A85" s="41"/>
      <c r="B85" s="42"/>
      <c r="C85" s="35" t="s">
        <v>485</v>
      </c>
      <c r="D85" s="43"/>
      <c r="E85" s="43"/>
      <c r="F85" s="43"/>
      <c r="G85" s="43"/>
      <c r="H85" s="43"/>
      <c r="I85" s="43"/>
      <c r="J85" s="43"/>
      <c r="K85" s="43"/>
      <c r="L85" s="148"/>
      <c r="S85" s="41"/>
      <c r="T85" s="41"/>
      <c r="U85" s="41"/>
      <c r="V85" s="41"/>
      <c r="W85" s="41"/>
      <c r="X85" s="41"/>
      <c r="Y85" s="41"/>
      <c r="Z85" s="41"/>
      <c r="AA85" s="41"/>
      <c r="AB85" s="41"/>
      <c r="AC85" s="41"/>
      <c r="AD85" s="41"/>
      <c r="AE85" s="41"/>
    </row>
    <row r="86" s="2" customFormat="1" ht="16.5" customHeight="1">
      <c r="A86" s="41"/>
      <c r="B86" s="42"/>
      <c r="C86" s="43"/>
      <c r="D86" s="43"/>
      <c r="E86" s="72" t="str">
        <f>E13</f>
        <v>SO 704-P - Pilotové zakládání</v>
      </c>
      <c r="F86" s="43"/>
      <c r="G86" s="43"/>
      <c r="H86" s="43"/>
      <c r="I86" s="43"/>
      <c r="J86" s="43"/>
      <c r="K86" s="43"/>
      <c r="L86" s="148"/>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48"/>
      <c r="S87" s="41"/>
      <c r="T87" s="41"/>
      <c r="U87" s="41"/>
      <c r="V87" s="41"/>
      <c r="W87" s="41"/>
      <c r="X87" s="41"/>
      <c r="Y87" s="41"/>
      <c r="Z87" s="41"/>
      <c r="AA87" s="41"/>
      <c r="AB87" s="41"/>
      <c r="AC87" s="41"/>
      <c r="AD87" s="41"/>
      <c r="AE87" s="41"/>
    </row>
    <row r="88" s="2" customFormat="1" ht="12" customHeight="1">
      <c r="A88" s="41"/>
      <c r="B88" s="42"/>
      <c r="C88" s="35" t="s">
        <v>21</v>
      </c>
      <c r="D88" s="43"/>
      <c r="E88" s="43"/>
      <c r="F88" s="30" t="str">
        <f>F16</f>
        <v>Letiště Čáslav</v>
      </c>
      <c r="G88" s="43"/>
      <c r="H88" s="43"/>
      <c r="I88" s="35" t="s">
        <v>23</v>
      </c>
      <c r="J88" s="75" t="str">
        <f>IF(J16="","",J16)</f>
        <v>8. 8. 2025</v>
      </c>
      <c r="K88" s="43"/>
      <c r="L88" s="148"/>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15.15" customHeight="1">
      <c r="A90" s="41"/>
      <c r="B90" s="42"/>
      <c r="C90" s="35" t="s">
        <v>25</v>
      </c>
      <c r="D90" s="43"/>
      <c r="E90" s="43"/>
      <c r="F90" s="30" t="str">
        <f>E19</f>
        <v>Česká Republika - Ministerstvo obrany ČR</v>
      </c>
      <c r="G90" s="43"/>
      <c r="H90" s="43"/>
      <c r="I90" s="35" t="s">
        <v>31</v>
      </c>
      <c r="J90" s="39" t="str">
        <f>E25</f>
        <v xml:space="preserve">AGA-Letiště, s.r.o. </v>
      </c>
      <c r="K90" s="43"/>
      <c r="L90" s="148"/>
      <c r="S90" s="41"/>
      <c r="T90" s="41"/>
      <c r="U90" s="41"/>
      <c r="V90" s="41"/>
      <c r="W90" s="41"/>
      <c r="X90" s="41"/>
      <c r="Y90" s="41"/>
      <c r="Z90" s="41"/>
      <c r="AA90" s="41"/>
      <c r="AB90" s="41"/>
      <c r="AC90" s="41"/>
      <c r="AD90" s="41"/>
      <c r="AE90" s="41"/>
    </row>
    <row r="91" s="2" customFormat="1" ht="15.15" customHeight="1">
      <c r="A91" s="41"/>
      <c r="B91" s="42"/>
      <c r="C91" s="35" t="s">
        <v>29</v>
      </c>
      <c r="D91" s="43"/>
      <c r="E91" s="43"/>
      <c r="F91" s="30" t="str">
        <f>IF(E22="","",E22)</f>
        <v>Vyplň údaj</v>
      </c>
      <c r="G91" s="43"/>
      <c r="H91" s="43"/>
      <c r="I91" s="35" t="s">
        <v>34</v>
      </c>
      <c r="J91" s="39" t="str">
        <f>E28</f>
        <v>Ing. Lenka Kasperová</v>
      </c>
      <c r="K91" s="43"/>
      <c r="L91" s="148"/>
      <c r="S91" s="41"/>
      <c r="T91" s="41"/>
      <c r="U91" s="41"/>
      <c r="V91" s="41"/>
      <c r="W91" s="41"/>
      <c r="X91" s="41"/>
      <c r="Y91" s="41"/>
      <c r="Z91" s="41"/>
      <c r="AA91" s="41"/>
      <c r="AB91" s="41"/>
      <c r="AC91" s="41"/>
      <c r="AD91" s="41"/>
      <c r="AE91" s="41"/>
    </row>
    <row r="92" s="2" customFormat="1" ht="10.32" customHeight="1">
      <c r="A92" s="41"/>
      <c r="B92" s="42"/>
      <c r="C92" s="43"/>
      <c r="D92" s="43"/>
      <c r="E92" s="43"/>
      <c r="F92" s="43"/>
      <c r="G92" s="43"/>
      <c r="H92" s="43"/>
      <c r="I92" s="43"/>
      <c r="J92" s="43"/>
      <c r="K92" s="43"/>
      <c r="L92" s="148"/>
      <c r="S92" s="41"/>
      <c r="T92" s="41"/>
      <c r="U92" s="41"/>
      <c r="V92" s="41"/>
      <c r="W92" s="41"/>
      <c r="X92" s="41"/>
      <c r="Y92" s="41"/>
      <c r="Z92" s="41"/>
      <c r="AA92" s="41"/>
      <c r="AB92" s="41"/>
      <c r="AC92" s="41"/>
      <c r="AD92" s="41"/>
      <c r="AE92" s="41"/>
    </row>
    <row r="93" s="11" customFormat="1" ht="29.28" customHeight="1">
      <c r="A93" s="189"/>
      <c r="B93" s="190"/>
      <c r="C93" s="191" t="s">
        <v>172</v>
      </c>
      <c r="D93" s="192" t="s">
        <v>57</v>
      </c>
      <c r="E93" s="192" t="s">
        <v>53</v>
      </c>
      <c r="F93" s="192" t="s">
        <v>54</v>
      </c>
      <c r="G93" s="192" t="s">
        <v>173</v>
      </c>
      <c r="H93" s="192" t="s">
        <v>174</v>
      </c>
      <c r="I93" s="192" t="s">
        <v>175</v>
      </c>
      <c r="J93" s="192" t="s">
        <v>167</v>
      </c>
      <c r="K93" s="193" t="s">
        <v>176</v>
      </c>
      <c r="L93" s="194"/>
      <c r="M93" s="95" t="s">
        <v>19</v>
      </c>
      <c r="N93" s="96" t="s">
        <v>42</v>
      </c>
      <c r="O93" s="96" t="s">
        <v>177</v>
      </c>
      <c r="P93" s="96" t="s">
        <v>178</v>
      </c>
      <c r="Q93" s="96" t="s">
        <v>179</v>
      </c>
      <c r="R93" s="96" t="s">
        <v>180</v>
      </c>
      <c r="S93" s="96" t="s">
        <v>181</v>
      </c>
      <c r="T93" s="97" t="s">
        <v>182</v>
      </c>
      <c r="U93" s="189"/>
      <c r="V93" s="189"/>
      <c r="W93" s="189"/>
      <c r="X93" s="189"/>
      <c r="Y93" s="189"/>
      <c r="Z93" s="189"/>
      <c r="AA93" s="189"/>
      <c r="AB93" s="189"/>
      <c r="AC93" s="189"/>
      <c r="AD93" s="189"/>
      <c r="AE93" s="189"/>
    </row>
    <row r="94" s="2" customFormat="1" ht="22.8" customHeight="1">
      <c r="A94" s="41"/>
      <c r="B94" s="42"/>
      <c r="C94" s="102" t="s">
        <v>183</v>
      </c>
      <c r="D94" s="43"/>
      <c r="E94" s="43"/>
      <c r="F94" s="43"/>
      <c r="G94" s="43"/>
      <c r="H94" s="43"/>
      <c r="I94" s="43"/>
      <c r="J94" s="195">
        <f>BK94</f>
        <v>0</v>
      </c>
      <c r="K94" s="43"/>
      <c r="L94" s="47"/>
      <c r="M94" s="98"/>
      <c r="N94" s="196"/>
      <c r="O94" s="99"/>
      <c r="P94" s="197">
        <f>P95</f>
        <v>0</v>
      </c>
      <c r="Q94" s="99"/>
      <c r="R94" s="197">
        <f>R95</f>
        <v>-0.017080000000000001</v>
      </c>
      <c r="S94" s="99"/>
      <c r="T94" s="198">
        <f>T95</f>
        <v>0</v>
      </c>
      <c r="U94" s="41"/>
      <c r="V94" s="41"/>
      <c r="W94" s="41"/>
      <c r="X94" s="41"/>
      <c r="Y94" s="41"/>
      <c r="Z94" s="41"/>
      <c r="AA94" s="41"/>
      <c r="AB94" s="41"/>
      <c r="AC94" s="41"/>
      <c r="AD94" s="41"/>
      <c r="AE94" s="41"/>
      <c r="AT94" s="20" t="s">
        <v>71</v>
      </c>
      <c r="AU94" s="20" t="s">
        <v>168</v>
      </c>
      <c r="BK94" s="199">
        <f>BK95</f>
        <v>0</v>
      </c>
    </row>
    <row r="95" s="12" customFormat="1" ht="25.92" customHeight="1">
      <c r="A95" s="12"/>
      <c r="B95" s="200"/>
      <c r="C95" s="201"/>
      <c r="D95" s="202" t="s">
        <v>71</v>
      </c>
      <c r="E95" s="203" t="s">
        <v>217</v>
      </c>
      <c r="F95" s="203" t="s">
        <v>218</v>
      </c>
      <c r="G95" s="201"/>
      <c r="H95" s="201"/>
      <c r="I95" s="204"/>
      <c r="J95" s="205">
        <f>BK95</f>
        <v>0</v>
      </c>
      <c r="K95" s="201"/>
      <c r="L95" s="206"/>
      <c r="M95" s="207"/>
      <c r="N95" s="208"/>
      <c r="O95" s="208"/>
      <c r="P95" s="209">
        <f>P96+P103</f>
        <v>0</v>
      </c>
      <c r="Q95" s="208"/>
      <c r="R95" s="209">
        <f>R96+R103</f>
        <v>-0.017080000000000001</v>
      </c>
      <c r="S95" s="208"/>
      <c r="T95" s="210">
        <f>T96+T103</f>
        <v>0</v>
      </c>
      <c r="U95" s="12"/>
      <c r="V95" s="12"/>
      <c r="W95" s="12"/>
      <c r="X95" s="12"/>
      <c r="Y95" s="12"/>
      <c r="Z95" s="12"/>
      <c r="AA95" s="12"/>
      <c r="AB95" s="12"/>
      <c r="AC95" s="12"/>
      <c r="AD95" s="12"/>
      <c r="AE95" s="12"/>
      <c r="AR95" s="211" t="s">
        <v>79</v>
      </c>
      <c r="AT95" s="212" t="s">
        <v>71</v>
      </c>
      <c r="AU95" s="212" t="s">
        <v>72</v>
      </c>
      <c r="AY95" s="211" t="s">
        <v>186</v>
      </c>
      <c r="BK95" s="213">
        <f>BK96+BK103</f>
        <v>0</v>
      </c>
    </row>
    <row r="96" s="12" customFormat="1" ht="22.8" customHeight="1">
      <c r="A96" s="12"/>
      <c r="B96" s="200"/>
      <c r="C96" s="201"/>
      <c r="D96" s="202" t="s">
        <v>71</v>
      </c>
      <c r="E96" s="214" t="s">
        <v>81</v>
      </c>
      <c r="F96" s="214" t="s">
        <v>489</v>
      </c>
      <c r="G96" s="201"/>
      <c r="H96" s="201"/>
      <c r="I96" s="204"/>
      <c r="J96" s="215">
        <f>BK96</f>
        <v>0</v>
      </c>
      <c r="K96" s="201"/>
      <c r="L96" s="206"/>
      <c r="M96" s="207"/>
      <c r="N96" s="208"/>
      <c r="O96" s="208"/>
      <c r="P96" s="209">
        <f>SUM(P97:P102)</f>
        <v>0</v>
      </c>
      <c r="Q96" s="208"/>
      <c r="R96" s="209">
        <f>SUM(R97:R102)</f>
        <v>-0.017080000000000001</v>
      </c>
      <c r="S96" s="208"/>
      <c r="T96" s="210">
        <f>SUM(T97:T102)</f>
        <v>0</v>
      </c>
      <c r="U96" s="12"/>
      <c r="V96" s="12"/>
      <c r="W96" s="12"/>
      <c r="X96" s="12"/>
      <c r="Y96" s="12"/>
      <c r="Z96" s="12"/>
      <c r="AA96" s="12"/>
      <c r="AB96" s="12"/>
      <c r="AC96" s="12"/>
      <c r="AD96" s="12"/>
      <c r="AE96" s="12"/>
      <c r="AR96" s="211" t="s">
        <v>79</v>
      </c>
      <c r="AT96" s="212" t="s">
        <v>71</v>
      </c>
      <c r="AU96" s="212" t="s">
        <v>79</v>
      </c>
      <c r="AY96" s="211" t="s">
        <v>186</v>
      </c>
      <c r="BK96" s="213">
        <f>SUM(BK97:BK102)</f>
        <v>0</v>
      </c>
    </row>
    <row r="97" s="2" customFormat="1" ht="16.5" customHeight="1">
      <c r="A97" s="41"/>
      <c r="B97" s="42"/>
      <c r="C97" s="216" t="s">
        <v>490</v>
      </c>
      <c r="D97" s="240" t="s">
        <v>190</v>
      </c>
      <c r="E97" s="218" t="s">
        <v>491</v>
      </c>
      <c r="F97" s="219" t="s">
        <v>492</v>
      </c>
      <c r="G97" s="220" t="s">
        <v>224</v>
      </c>
      <c r="H97" s="221">
        <v>-170.80000000000001</v>
      </c>
      <c r="I97" s="222"/>
      <c r="J97" s="223">
        <f>ROUND(I97*H97,2)</f>
        <v>0</v>
      </c>
      <c r="K97" s="219" t="s">
        <v>225</v>
      </c>
      <c r="L97" s="47"/>
      <c r="M97" s="224" t="s">
        <v>19</v>
      </c>
      <c r="N97" s="225" t="s">
        <v>43</v>
      </c>
      <c r="O97" s="87"/>
      <c r="P97" s="226">
        <f>O97*H97</f>
        <v>0</v>
      </c>
      <c r="Q97" s="226">
        <v>0.00010000000000000001</v>
      </c>
      <c r="R97" s="226">
        <f>Q97*H97</f>
        <v>-0.017080000000000001</v>
      </c>
      <c r="S97" s="226">
        <v>0</v>
      </c>
      <c r="T97" s="227">
        <f>S97*H97</f>
        <v>0</v>
      </c>
      <c r="U97" s="41"/>
      <c r="V97" s="41"/>
      <c r="W97" s="41"/>
      <c r="X97" s="41"/>
      <c r="Y97" s="41"/>
      <c r="Z97" s="41"/>
      <c r="AA97" s="41"/>
      <c r="AB97" s="41"/>
      <c r="AC97" s="41"/>
      <c r="AD97" s="41"/>
      <c r="AE97" s="41"/>
      <c r="AR97" s="228" t="s">
        <v>226</v>
      </c>
      <c r="AT97" s="228" t="s">
        <v>190</v>
      </c>
      <c r="AU97" s="228" t="s">
        <v>81</v>
      </c>
      <c r="AY97" s="20" t="s">
        <v>186</v>
      </c>
      <c r="BE97" s="229">
        <f>IF(N97="základní",J97,0)</f>
        <v>0</v>
      </c>
      <c r="BF97" s="229">
        <f>IF(N97="snížená",J97,0)</f>
        <v>0</v>
      </c>
      <c r="BG97" s="229">
        <f>IF(N97="zákl. přenesená",J97,0)</f>
        <v>0</v>
      </c>
      <c r="BH97" s="229">
        <f>IF(N97="sníž. přenesená",J97,0)</f>
        <v>0</v>
      </c>
      <c r="BI97" s="229">
        <f>IF(N97="nulová",J97,0)</f>
        <v>0</v>
      </c>
      <c r="BJ97" s="20" t="s">
        <v>79</v>
      </c>
      <c r="BK97" s="229">
        <f>ROUND(I97*H97,2)</f>
        <v>0</v>
      </c>
      <c r="BL97" s="20" t="s">
        <v>226</v>
      </c>
      <c r="BM97" s="228" t="s">
        <v>493</v>
      </c>
    </row>
    <row r="98" s="2" customFormat="1">
      <c r="A98" s="41"/>
      <c r="B98" s="42"/>
      <c r="C98" s="43"/>
      <c r="D98" s="230" t="s">
        <v>196</v>
      </c>
      <c r="E98" s="43"/>
      <c r="F98" s="231" t="s">
        <v>494</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196</v>
      </c>
      <c r="AU98" s="20" t="s">
        <v>81</v>
      </c>
    </row>
    <row r="99" s="2" customFormat="1">
      <c r="A99" s="41"/>
      <c r="B99" s="42"/>
      <c r="C99" s="43"/>
      <c r="D99" s="241" t="s">
        <v>229</v>
      </c>
      <c r="E99" s="43"/>
      <c r="F99" s="242" t="s">
        <v>495</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229</v>
      </c>
      <c r="AU99" s="20" t="s">
        <v>81</v>
      </c>
    </row>
    <row r="100" s="14" customFormat="1">
      <c r="A100" s="14"/>
      <c r="B100" s="253"/>
      <c r="C100" s="254"/>
      <c r="D100" s="230" t="s">
        <v>232</v>
      </c>
      <c r="E100" s="255" t="s">
        <v>19</v>
      </c>
      <c r="F100" s="256" t="s">
        <v>496</v>
      </c>
      <c r="G100" s="254"/>
      <c r="H100" s="257">
        <v>73.200000000000003</v>
      </c>
      <c r="I100" s="258"/>
      <c r="J100" s="254"/>
      <c r="K100" s="254"/>
      <c r="L100" s="259"/>
      <c r="M100" s="260"/>
      <c r="N100" s="261"/>
      <c r="O100" s="261"/>
      <c r="P100" s="261"/>
      <c r="Q100" s="261"/>
      <c r="R100" s="261"/>
      <c r="S100" s="261"/>
      <c r="T100" s="262"/>
      <c r="U100" s="14"/>
      <c r="V100" s="14"/>
      <c r="W100" s="14"/>
      <c r="X100" s="14"/>
      <c r="Y100" s="14"/>
      <c r="Z100" s="14"/>
      <c r="AA100" s="14"/>
      <c r="AB100" s="14"/>
      <c r="AC100" s="14"/>
      <c r="AD100" s="14"/>
      <c r="AE100" s="14"/>
      <c r="AT100" s="263" t="s">
        <v>232</v>
      </c>
      <c r="AU100" s="263" t="s">
        <v>81</v>
      </c>
      <c r="AV100" s="14" t="s">
        <v>81</v>
      </c>
      <c r="AW100" s="14" t="s">
        <v>33</v>
      </c>
      <c r="AX100" s="14" t="s">
        <v>72</v>
      </c>
      <c r="AY100" s="263" t="s">
        <v>186</v>
      </c>
    </row>
    <row r="101" s="14" customFormat="1">
      <c r="A101" s="14"/>
      <c r="B101" s="253"/>
      <c r="C101" s="254"/>
      <c r="D101" s="230" t="s">
        <v>232</v>
      </c>
      <c r="E101" s="255" t="s">
        <v>19</v>
      </c>
      <c r="F101" s="256" t="s">
        <v>497</v>
      </c>
      <c r="G101" s="254"/>
      <c r="H101" s="257">
        <v>-244</v>
      </c>
      <c r="I101" s="258"/>
      <c r="J101" s="254"/>
      <c r="K101" s="254"/>
      <c r="L101" s="259"/>
      <c r="M101" s="260"/>
      <c r="N101" s="261"/>
      <c r="O101" s="261"/>
      <c r="P101" s="261"/>
      <c r="Q101" s="261"/>
      <c r="R101" s="261"/>
      <c r="S101" s="261"/>
      <c r="T101" s="262"/>
      <c r="U101" s="14"/>
      <c r="V101" s="14"/>
      <c r="W101" s="14"/>
      <c r="X101" s="14"/>
      <c r="Y101" s="14"/>
      <c r="Z101" s="14"/>
      <c r="AA101" s="14"/>
      <c r="AB101" s="14"/>
      <c r="AC101" s="14"/>
      <c r="AD101" s="14"/>
      <c r="AE101" s="14"/>
      <c r="AT101" s="263" t="s">
        <v>232</v>
      </c>
      <c r="AU101" s="263" t="s">
        <v>81</v>
      </c>
      <c r="AV101" s="14" t="s">
        <v>81</v>
      </c>
      <c r="AW101" s="14" t="s">
        <v>33</v>
      </c>
      <c r="AX101" s="14" t="s">
        <v>72</v>
      </c>
      <c r="AY101" s="263" t="s">
        <v>186</v>
      </c>
    </row>
    <row r="102" s="15" customFormat="1">
      <c r="A102" s="15"/>
      <c r="B102" s="280"/>
      <c r="C102" s="281"/>
      <c r="D102" s="230" t="s">
        <v>232</v>
      </c>
      <c r="E102" s="282" t="s">
        <v>19</v>
      </c>
      <c r="F102" s="283" t="s">
        <v>498</v>
      </c>
      <c r="G102" s="281"/>
      <c r="H102" s="284">
        <v>-170.80000000000001</v>
      </c>
      <c r="I102" s="285"/>
      <c r="J102" s="281"/>
      <c r="K102" s="281"/>
      <c r="L102" s="286"/>
      <c r="M102" s="287"/>
      <c r="N102" s="288"/>
      <c r="O102" s="288"/>
      <c r="P102" s="288"/>
      <c r="Q102" s="288"/>
      <c r="R102" s="288"/>
      <c r="S102" s="288"/>
      <c r="T102" s="289"/>
      <c r="U102" s="15"/>
      <c r="V102" s="15"/>
      <c r="W102" s="15"/>
      <c r="X102" s="15"/>
      <c r="Y102" s="15"/>
      <c r="Z102" s="15"/>
      <c r="AA102" s="15"/>
      <c r="AB102" s="15"/>
      <c r="AC102" s="15"/>
      <c r="AD102" s="15"/>
      <c r="AE102" s="15"/>
      <c r="AT102" s="290" t="s">
        <v>232</v>
      </c>
      <c r="AU102" s="290" t="s">
        <v>81</v>
      </c>
      <c r="AV102" s="15" t="s">
        <v>226</v>
      </c>
      <c r="AW102" s="15" t="s">
        <v>33</v>
      </c>
      <c r="AX102" s="15" t="s">
        <v>79</v>
      </c>
      <c r="AY102" s="290" t="s">
        <v>186</v>
      </c>
    </row>
    <row r="103" s="12" customFormat="1" ht="22.8" customHeight="1">
      <c r="A103" s="12"/>
      <c r="B103" s="200"/>
      <c r="C103" s="201"/>
      <c r="D103" s="202" t="s">
        <v>71</v>
      </c>
      <c r="E103" s="214" t="s">
        <v>243</v>
      </c>
      <c r="F103" s="214" t="s">
        <v>244</v>
      </c>
      <c r="G103" s="201"/>
      <c r="H103" s="201"/>
      <c r="I103" s="204"/>
      <c r="J103" s="215">
        <f>BK103</f>
        <v>0</v>
      </c>
      <c r="K103" s="201"/>
      <c r="L103" s="206"/>
      <c r="M103" s="207"/>
      <c r="N103" s="208"/>
      <c r="O103" s="208"/>
      <c r="P103" s="209">
        <f>SUM(P104:P106)</f>
        <v>0</v>
      </c>
      <c r="Q103" s="208"/>
      <c r="R103" s="209">
        <f>SUM(R104:R106)</f>
        <v>0</v>
      </c>
      <c r="S103" s="208"/>
      <c r="T103" s="210">
        <f>SUM(T104:T106)</f>
        <v>0</v>
      </c>
      <c r="U103" s="12"/>
      <c r="V103" s="12"/>
      <c r="W103" s="12"/>
      <c r="X103" s="12"/>
      <c r="Y103" s="12"/>
      <c r="Z103" s="12"/>
      <c r="AA103" s="12"/>
      <c r="AB103" s="12"/>
      <c r="AC103" s="12"/>
      <c r="AD103" s="12"/>
      <c r="AE103" s="12"/>
      <c r="AR103" s="211" t="s">
        <v>79</v>
      </c>
      <c r="AT103" s="212" t="s">
        <v>71</v>
      </c>
      <c r="AU103" s="212" t="s">
        <v>79</v>
      </c>
      <c r="AY103" s="211" t="s">
        <v>186</v>
      </c>
      <c r="BK103" s="213">
        <f>SUM(BK104:BK106)</f>
        <v>0</v>
      </c>
    </row>
    <row r="104" s="2" customFormat="1" ht="16.5" customHeight="1">
      <c r="A104" s="41"/>
      <c r="B104" s="42"/>
      <c r="C104" s="216" t="s">
        <v>8</v>
      </c>
      <c r="D104" s="240" t="s">
        <v>190</v>
      </c>
      <c r="E104" s="218" t="s">
        <v>499</v>
      </c>
      <c r="F104" s="219" t="s">
        <v>500</v>
      </c>
      <c r="G104" s="220" t="s">
        <v>248</v>
      </c>
      <c r="H104" s="221">
        <v>-0.017100000000000001</v>
      </c>
      <c r="I104" s="222"/>
      <c r="J104" s="223">
        <f>ROUND(I104*H104,2)</f>
        <v>0</v>
      </c>
      <c r="K104" s="219" t="s">
        <v>225</v>
      </c>
      <c r="L104" s="47"/>
      <c r="M104" s="224" t="s">
        <v>19</v>
      </c>
      <c r="N104" s="225" t="s">
        <v>43</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226</v>
      </c>
      <c r="AT104" s="228" t="s">
        <v>190</v>
      </c>
      <c r="AU104" s="228" t="s">
        <v>81</v>
      </c>
      <c r="AY104" s="20" t="s">
        <v>186</v>
      </c>
      <c r="BE104" s="229">
        <f>IF(N104="základní",J104,0)</f>
        <v>0</v>
      </c>
      <c r="BF104" s="229">
        <f>IF(N104="snížená",J104,0)</f>
        <v>0</v>
      </c>
      <c r="BG104" s="229">
        <f>IF(N104="zákl. přenesená",J104,0)</f>
        <v>0</v>
      </c>
      <c r="BH104" s="229">
        <f>IF(N104="sníž. přenesená",J104,0)</f>
        <v>0</v>
      </c>
      <c r="BI104" s="229">
        <f>IF(N104="nulová",J104,0)</f>
        <v>0</v>
      </c>
      <c r="BJ104" s="20" t="s">
        <v>79</v>
      </c>
      <c r="BK104" s="229">
        <f>ROUND(I104*H104,2)</f>
        <v>0</v>
      </c>
      <c r="BL104" s="20" t="s">
        <v>226</v>
      </c>
      <c r="BM104" s="228" t="s">
        <v>501</v>
      </c>
    </row>
    <row r="105" s="2" customFormat="1">
      <c r="A105" s="41"/>
      <c r="B105" s="42"/>
      <c r="C105" s="43"/>
      <c r="D105" s="230" t="s">
        <v>196</v>
      </c>
      <c r="E105" s="43"/>
      <c r="F105" s="231" t="s">
        <v>500</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196</v>
      </c>
      <c r="AU105" s="20" t="s">
        <v>81</v>
      </c>
    </row>
    <row r="106" s="2" customFormat="1">
      <c r="A106" s="41"/>
      <c r="B106" s="42"/>
      <c r="C106" s="43"/>
      <c r="D106" s="241" t="s">
        <v>229</v>
      </c>
      <c r="E106" s="43"/>
      <c r="F106" s="242" t="s">
        <v>502</v>
      </c>
      <c r="G106" s="43"/>
      <c r="H106" s="43"/>
      <c r="I106" s="232"/>
      <c r="J106" s="43"/>
      <c r="K106" s="43"/>
      <c r="L106" s="47"/>
      <c r="M106" s="236"/>
      <c r="N106" s="237"/>
      <c r="O106" s="238"/>
      <c r="P106" s="238"/>
      <c r="Q106" s="238"/>
      <c r="R106" s="238"/>
      <c r="S106" s="238"/>
      <c r="T106" s="239"/>
      <c r="U106" s="41"/>
      <c r="V106" s="41"/>
      <c r="W106" s="41"/>
      <c r="X106" s="41"/>
      <c r="Y106" s="41"/>
      <c r="Z106" s="41"/>
      <c r="AA106" s="41"/>
      <c r="AB106" s="41"/>
      <c r="AC106" s="41"/>
      <c r="AD106" s="41"/>
      <c r="AE106" s="41"/>
      <c r="AT106" s="20" t="s">
        <v>229</v>
      </c>
      <c r="AU106" s="20" t="s">
        <v>81</v>
      </c>
    </row>
    <row r="107" s="2" customFormat="1" ht="6.96" customHeight="1">
      <c r="A107" s="41"/>
      <c r="B107" s="62"/>
      <c r="C107" s="63"/>
      <c r="D107" s="63"/>
      <c r="E107" s="63"/>
      <c r="F107" s="63"/>
      <c r="G107" s="63"/>
      <c r="H107" s="63"/>
      <c r="I107" s="63"/>
      <c r="J107" s="63"/>
      <c r="K107" s="63"/>
      <c r="L107" s="47"/>
      <c r="M107" s="41"/>
      <c r="O107" s="41"/>
      <c r="P107" s="41"/>
      <c r="Q107" s="41"/>
      <c r="R107" s="41"/>
      <c r="S107" s="41"/>
      <c r="T107" s="41"/>
      <c r="U107" s="41"/>
      <c r="V107" s="41"/>
      <c r="W107" s="41"/>
      <c r="X107" s="41"/>
      <c r="Y107" s="41"/>
      <c r="Z107" s="41"/>
      <c r="AA107" s="41"/>
      <c r="AB107" s="41"/>
      <c r="AC107" s="41"/>
      <c r="AD107" s="41"/>
      <c r="AE107" s="41"/>
    </row>
  </sheetData>
  <sheetProtection sheet="1" autoFilter="0" formatColumns="0" formatRows="0" objects="1" scenarios="1" spinCount="100000" saltValue="hLjHEcoq3rde1rLtPcrCxM0SjAuKZsyC3mdhxJ6MHeiAWItZT1QstYL/w1lIsFhJWpQeneBBOXRux8bScZ6JHg==" hashValue="zWYXn69itnhAazUU6O+urR1i0pGtpTBqjTdLbqV/lazENlFHIbNtGOnMEECizb57yUtrS1/WXw410FGfIwI/2A==" algorithmName="SHA-512" password="B0C9"/>
  <autoFilter ref="C93:K106"/>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hyperlinks>
    <hyperlink ref="F99" r:id="rId1" display="https://podminky.urs.cz/item/CS_URS_2024_02/226211211"/>
    <hyperlink ref="F106" r:id="rId2"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124</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503</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504</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tr">
        <f>IF('Rekapitulace stavby'!AN19="","",'Rekapitulace stavby'!AN19)</f>
        <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28</v>
      </c>
      <c r="J28" s="136" t="str">
        <f>IF('Rekapitulace stavby'!AN20="","",'Rekapitulace stavby'!AN20)</f>
        <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ROUND(J93,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ROUND((SUM(BE93:BE131)),  2)</f>
        <v>0</v>
      </c>
      <c r="G37" s="41"/>
      <c r="H37" s="41"/>
      <c r="I37" s="161">
        <v>0.20999999999999999</v>
      </c>
      <c r="J37" s="160">
        <f>ROUND(((SUM(BE93:BE131))*I37),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ROUND((SUM(BF93:BF131)),  2)</f>
        <v>0</v>
      </c>
      <c r="G38" s="41"/>
      <c r="H38" s="41"/>
      <c r="I38" s="161">
        <v>0.12</v>
      </c>
      <c r="J38" s="160">
        <f>ROUND(((SUM(BF93:BF131))*I38),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ROUND((SUM(BG93:BG131)),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ROUND((SUM(BH93:BH131)),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ROUND((SUM(BI93:BI131)),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503</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705_100_03 - Svislé a vodorovné konstrukce</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 xml:space="preserve"> </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J93</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214</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8"/>
      <c r="D69" s="185" t="s">
        <v>215</v>
      </c>
      <c r="E69" s="186"/>
      <c r="F69" s="186"/>
      <c r="G69" s="186"/>
      <c r="H69" s="186"/>
      <c r="I69" s="186"/>
      <c r="J69" s="187">
        <f>J95</f>
        <v>0</v>
      </c>
      <c r="K69" s="128"/>
      <c r="L69" s="188"/>
      <c r="S69" s="10"/>
      <c r="T69" s="10"/>
      <c r="U69" s="10"/>
      <c r="V69" s="10"/>
      <c r="W69" s="10"/>
      <c r="X69" s="10"/>
      <c r="Y69" s="10"/>
      <c r="Z69" s="10"/>
      <c r="AA69" s="10"/>
      <c r="AB69" s="10"/>
      <c r="AC69" s="10"/>
      <c r="AD69" s="10"/>
      <c r="AE69" s="10"/>
    </row>
    <row r="70" s="2" customFormat="1" ht="21.84"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8"/>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8"/>
      <c r="S75" s="41"/>
      <c r="T75" s="41"/>
      <c r="U75" s="41"/>
      <c r="V75" s="41"/>
      <c r="W75" s="41"/>
      <c r="X75" s="41"/>
      <c r="Y75" s="41"/>
      <c r="Z75" s="41"/>
      <c r="AA75" s="41"/>
      <c r="AB75" s="41"/>
      <c r="AC75" s="41"/>
      <c r="AD75" s="41"/>
      <c r="AE75" s="41"/>
    </row>
    <row r="76" s="2" customFormat="1" ht="24.96" customHeight="1">
      <c r="A76" s="41"/>
      <c r="B76" s="42"/>
      <c r="C76" s="26" t="s">
        <v>171</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173" t="str">
        <f>E7</f>
        <v>Práce a dodávky specifikované v Dodatku č.3 k Dílu IV. dokumentace MVS</v>
      </c>
      <c r="F79" s="35"/>
      <c r="G79" s="35"/>
      <c r="H79" s="35"/>
      <c r="I79" s="43"/>
      <c r="J79" s="43"/>
      <c r="K79" s="43"/>
      <c r="L79" s="148"/>
      <c r="S79" s="41"/>
      <c r="T79" s="41"/>
      <c r="U79" s="41"/>
      <c r="V79" s="41"/>
      <c r="W79" s="41"/>
      <c r="X79" s="41"/>
      <c r="Y79" s="41"/>
      <c r="Z79" s="41"/>
      <c r="AA79" s="41"/>
      <c r="AB79" s="41"/>
      <c r="AC79" s="41"/>
      <c r="AD79" s="41"/>
      <c r="AE79" s="41"/>
    </row>
    <row r="80" s="1" customFormat="1" ht="12" customHeight="1">
      <c r="B80" s="24"/>
      <c r="C80" s="35" t="s">
        <v>160</v>
      </c>
      <c r="D80" s="25"/>
      <c r="E80" s="25"/>
      <c r="F80" s="25"/>
      <c r="G80" s="25"/>
      <c r="H80" s="25"/>
      <c r="I80" s="25"/>
      <c r="J80" s="25"/>
      <c r="K80" s="25"/>
      <c r="L80" s="23"/>
    </row>
    <row r="81" s="1" customFormat="1" ht="16.5" customHeight="1">
      <c r="B81" s="24"/>
      <c r="C81" s="25"/>
      <c r="D81" s="25"/>
      <c r="E81" s="173" t="s">
        <v>161</v>
      </c>
      <c r="F81" s="25"/>
      <c r="G81" s="25"/>
      <c r="H81" s="25"/>
      <c r="I81" s="25"/>
      <c r="J81" s="25"/>
      <c r="K81" s="25"/>
      <c r="L81" s="23"/>
    </row>
    <row r="82" s="1" customFormat="1" ht="12" customHeight="1">
      <c r="B82" s="24"/>
      <c r="C82" s="35" t="s">
        <v>162</v>
      </c>
      <c r="D82" s="25"/>
      <c r="E82" s="25"/>
      <c r="F82" s="25"/>
      <c r="G82" s="25"/>
      <c r="H82" s="25"/>
      <c r="I82" s="25"/>
      <c r="J82" s="25"/>
      <c r="K82" s="25"/>
      <c r="L82" s="23"/>
    </row>
    <row r="83" s="2" customFormat="1" ht="16.5" customHeight="1">
      <c r="A83" s="41"/>
      <c r="B83" s="42"/>
      <c r="C83" s="43"/>
      <c r="D83" s="43"/>
      <c r="E83" s="279" t="s">
        <v>503</v>
      </c>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485</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16.5" customHeight="1">
      <c r="A85" s="41"/>
      <c r="B85" s="42"/>
      <c r="C85" s="43"/>
      <c r="D85" s="43"/>
      <c r="E85" s="72" t="str">
        <f>E13</f>
        <v>SO 705_100_03 - Svislé a vodorovné konstrukce</v>
      </c>
      <c r="F85" s="43"/>
      <c r="G85" s="43"/>
      <c r="H85" s="43"/>
      <c r="I85" s="43"/>
      <c r="J85" s="43"/>
      <c r="K85" s="43"/>
      <c r="L85" s="148"/>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Letiště Čáslav</v>
      </c>
      <c r="G87" s="43"/>
      <c r="H87" s="43"/>
      <c r="I87" s="35" t="s">
        <v>23</v>
      </c>
      <c r="J87" s="75" t="str">
        <f>IF(J16="","",J16)</f>
        <v>8. 8. 2025</v>
      </c>
      <c r="K87" s="43"/>
      <c r="L87" s="148"/>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Česká Republika - Ministerstvo obrany ČR</v>
      </c>
      <c r="G89" s="43"/>
      <c r="H89" s="43"/>
      <c r="I89" s="35" t="s">
        <v>31</v>
      </c>
      <c r="J89" s="39" t="str">
        <f>E25</f>
        <v xml:space="preserve">AGA-Letiště, s.r.o. </v>
      </c>
      <c r="K89" s="43"/>
      <c r="L89" s="148"/>
      <c r="S89" s="41"/>
      <c r="T89" s="41"/>
      <c r="U89" s="41"/>
      <c r="V89" s="41"/>
      <c r="W89" s="41"/>
      <c r="X89" s="41"/>
      <c r="Y89" s="41"/>
      <c r="Z89" s="41"/>
      <c r="AA89" s="41"/>
      <c r="AB89" s="41"/>
      <c r="AC89" s="41"/>
      <c r="AD89" s="41"/>
      <c r="AE89" s="41"/>
    </row>
    <row r="90" s="2" customFormat="1" ht="15.15" customHeight="1">
      <c r="A90" s="41"/>
      <c r="B90" s="42"/>
      <c r="C90" s="35" t="s">
        <v>29</v>
      </c>
      <c r="D90" s="43"/>
      <c r="E90" s="43"/>
      <c r="F90" s="30" t="str">
        <f>IF(E22="","",E22)</f>
        <v>Vyplň údaj</v>
      </c>
      <c r="G90" s="43"/>
      <c r="H90" s="43"/>
      <c r="I90" s="35" t="s">
        <v>34</v>
      </c>
      <c r="J90" s="39" t="str">
        <f>E28</f>
        <v xml:space="preserve"> </v>
      </c>
      <c r="K90" s="43"/>
      <c r="L90" s="148"/>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11" customFormat="1" ht="29.28" customHeight="1">
      <c r="A92" s="189"/>
      <c r="B92" s="190"/>
      <c r="C92" s="191" t="s">
        <v>172</v>
      </c>
      <c r="D92" s="192" t="s">
        <v>57</v>
      </c>
      <c r="E92" s="192" t="s">
        <v>53</v>
      </c>
      <c r="F92" s="192" t="s">
        <v>54</v>
      </c>
      <c r="G92" s="192" t="s">
        <v>173</v>
      </c>
      <c r="H92" s="192" t="s">
        <v>174</v>
      </c>
      <c r="I92" s="192" t="s">
        <v>175</v>
      </c>
      <c r="J92" s="192" t="s">
        <v>167</v>
      </c>
      <c r="K92" s="193" t="s">
        <v>176</v>
      </c>
      <c r="L92" s="194"/>
      <c r="M92" s="95" t="s">
        <v>19</v>
      </c>
      <c r="N92" s="96" t="s">
        <v>42</v>
      </c>
      <c r="O92" s="96" t="s">
        <v>177</v>
      </c>
      <c r="P92" s="96" t="s">
        <v>178</v>
      </c>
      <c r="Q92" s="96" t="s">
        <v>179</v>
      </c>
      <c r="R92" s="96" t="s">
        <v>180</v>
      </c>
      <c r="S92" s="96" t="s">
        <v>181</v>
      </c>
      <c r="T92" s="97" t="s">
        <v>182</v>
      </c>
      <c r="U92" s="189"/>
      <c r="V92" s="189"/>
      <c r="W92" s="189"/>
      <c r="X92" s="189"/>
      <c r="Y92" s="189"/>
      <c r="Z92" s="189"/>
      <c r="AA92" s="189"/>
      <c r="AB92" s="189"/>
      <c r="AC92" s="189"/>
      <c r="AD92" s="189"/>
      <c r="AE92" s="189"/>
    </row>
    <row r="93" s="2" customFormat="1" ht="22.8" customHeight="1">
      <c r="A93" s="41"/>
      <c r="B93" s="42"/>
      <c r="C93" s="102" t="s">
        <v>183</v>
      </c>
      <c r="D93" s="43"/>
      <c r="E93" s="43"/>
      <c r="F93" s="43"/>
      <c r="G93" s="43"/>
      <c r="H93" s="43"/>
      <c r="I93" s="43"/>
      <c r="J93" s="195">
        <f>BK93</f>
        <v>0</v>
      </c>
      <c r="K93" s="43"/>
      <c r="L93" s="47"/>
      <c r="M93" s="98"/>
      <c r="N93" s="196"/>
      <c r="O93" s="99"/>
      <c r="P93" s="197">
        <f>P94</f>
        <v>0</v>
      </c>
      <c r="Q93" s="99"/>
      <c r="R93" s="197">
        <f>R94</f>
        <v>0</v>
      </c>
      <c r="S93" s="99"/>
      <c r="T93" s="198">
        <f>T94</f>
        <v>0</v>
      </c>
      <c r="U93" s="41"/>
      <c r="V93" s="41"/>
      <c r="W93" s="41"/>
      <c r="X93" s="41"/>
      <c r="Y93" s="41"/>
      <c r="Z93" s="41"/>
      <c r="AA93" s="41"/>
      <c r="AB93" s="41"/>
      <c r="AC93" s="41"/>
      <c r="AD93" s="41"/>
      <c r="AE93" s="41"/>
      <c r="AT93" s="20" t="s">
        <v>71</v>
      </c>
      <c r="AU93" s="20" t="s">
        <v>168</v>
      </c>
      <c r="BK93" s="199">
        <f>BK94</f>
        <v>0</v>
      </c>
    </row>
    <row r="94" s="12" customFormat="1" ht="25.92" customHeight="1">
      <c r="A94" s="12"/>
      <c r="B94" s="200"/>
      <c r="C94" s="201"/>
      <c r="D94" s="202" t="s">
        <v>71</v>
      </c>
      <c r="E94" s="203" t="s">
        <v>217</v>
      </c>
      <c r="F94" s="203" t="s">
        <v>218</v>
      </c>
      <c r="G94" s="201"/>
      <c r="H94" s="201"/>
      <c r="I94" s="204"/>
      <c r="J94" s="205">
        <f>BK94</f>
        <v>0</v>
      </c>
      <c r="K94" s="201"/>
      <c r="L94" s="206"/>
      <c r="M94" s="207"/>
      <c r="N94" s="208"/>
      <c r="O94" s="208"/>
      <c r="P94" s="209">
        <f>P95</f>
        <v>0</v>
      </c>
      <c r="Q94" s="208"/>
      <c r="R94" s="209">
        <f>R95</f>
        <v>0</v>
      </c>
      <c r="S94" s="208"/>
      <c r="T94" s="210">
        <f>T95</f>
        <v>0</v>
      </c>
      <c r="U94" s="12"/>
      <c r="V94" s="12"/>
      <c r="W94" s="12"/>
      <c r="X94" s="12"/>
      <c r="Y94" s="12"/>
      <c r="Z94" s="12"/>
      <c r="AA94" s="12"/>
      <c r="AB94" s="12"/>
      <c r="AC94" s="12"/>
      <c r="AD94" s="12"/>
      <c r="AE94" s="12"/>
      <c r="AR94" s="211" t="s">
        <v>79</v>
      </c>
      <c r="AT94" s="212" t="s">
        <v>71</v>
      </c>
      <c r="AU94" s="212" t="s">
        <v>72</v>
      </c>
      <c r="AY94" s="211" t="s">
        <v>186</v>
      </c>
      <c r="BK94" s="213">
        <f>BK95</f>
        <v>0</v>
      </c>
    </row>
    <row r="95" s="12" customFormat="1" ht="22.8" customHeight="1">
      <c r="A95" s="12"/>
      <c r="B95" s="200"/>
      <c r="C95" s="201"/>
      <c r="D95" s="202" t="s">
        <v>71</v>
      </c>
      <c r="E95" s="214" t="s">
        <v>219</v>
      </c>
      <c r="F95" s="214" t="s">
        <v>220</v>
      </c>
      <c r="G95" s="201"/>
      <c r="H95" s="201"/>
      <c r="I95" s="204"/>
      <c r="J95" s="215">
        <f>BK95</f>
        <v>0</v>
      </c>
      <c r="K95" s="201"/>
      <c r="L95" s="206"/>
      <c r="M95" s="207"/>
      <c r="N95" s="208"/>
      <c r="O95" s="208"/>
      <c r="P95" s="209">
        <f>SUM(P96:P131)</f>
        <v>0</v>
      </c>
      <c r="Q95" s="208"/>
      <c r="R95" s="209">
        <f>SUM(R96:R131)</f>
        <v>0</v>
      </c>
      <c r="S95" s="208"/>
      <c r="T95" s="210">
        <f>SUM(T96:T131)</f>
        <v>0</v>
      </c>
      <c r="U95" s="12"/>
      <c r="V95" s="12"/>
      <c r="W95" s="12"/>
      <c r="X95" s="12"/>
      <c r="Y95" s="12"/>
      <c r="Z95" s="12"/>
      <c r="AA95" s="12"/>
      <c r="AB95" s="12"/>
      <c r="AC95" s="12"/>
      <c r="AD95" s="12"/>
      <c r="AE95" s="12"/>
      <c r="AR95" s="211" t="s">
        <v>79</v>
      </c>
      <c r="AT95" s="212" t="s">
        <v>71</v>
      </c>
      <c r="AU95" s="212" t="s">
        <v>79</v>
      </c>
      <c r="AY95" s="211" t="s">
        <v>186</v>
      </c>
      <c r="BK95" s="213">
        <f>SUM(BK96:BK131)</f>
        <v>0</v>
      </c>
    </row>
    <row r="96" s="2" customFormat="1" ht="33" customHeight="1">
      <c r="A96" s="41"/>
      <c r="B96" s="42"/>
      <c r="C96" s="216" t="s">
        <v>490</v>
      </c>
      <c r="D96" s="217" t="s">
        <v>190</v>
      </c>
      <c r="E96" s="218" t="s">
        <v>505</v>
      </c>
      <c r="F96" s="219" t="s">
        <v>506</v>
      </c>
      <c r="G96" s="220" t="s">
        <v>224</v>
      </c>
      <c r="H96" s="221">
        <v>-17.98</v>
      </c>
      <c r="I96" s="222"/>
      <c r="J96" s="223">
        <f>ROUND(I96*H96,2)</f>
        <v>0</v>
      </c>
      <c r="K96" s="219" t="s">
        <v>19</v>
      </c>
      <c r="L96" s="47"/>
      <c r="M96" s="224" t="s">
        <v>19</v>
      </c>
      <c r="N96" s="225" t="s">
        <v>43</v>
      </c>
      <c r="O96" s="87"/>
      <c r="P96" s="226">
        <f>O96*H96</f>
        <v>0</v>
      </c>
      <c r="Q96" s="226">
        <v>0</v>
      </c>
      <c r="R96" s="226">
        <f>Q96*H96</f>
        <v>0</v>
      </c>
      <c r="S96" s="226">
        <v>0</v>
      </c>
      <c r="T96" s="227">
        <f>S96*H96</f>
        <v>0</v>
      </c>
      <c r="U96" s="41"/>
      <c r="V96" s="41"/>
      <c r="W96" s="41"/>
      <c r="X96" s="41"/>
      <c r="Y96" s="41"/>
      <c r="Z96" s="41"/>
      <c r="AA96" s="41"/>
      <c r="AB96" s="41"/>
      <c r="AC96" s="41"/>
      <c r="AD96" s="41"/>
      <c r="AE96" s="41"/>
      <c r="AR96" s="228" t="s">
        <v>226</v>
      </c>
      <c r="AT96" s="228" t="s">
        <v>190</v>
      </c>
      <c r="AU96" s="228" t="s">
        <v>81</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226</v>
      </c>
      <c r="BM96" s="228" t="s">
        <v>507</v>
      </c>
    </row>
    <row r="97" s="2" customFormat="1">
      <c r="A97" s="41"/>
      <c r="B97" s="42"/>
      <c r="C97" s="43"/>
      <c r="D97" s="230" t="s">
        <v>196</v>
      </c>
      <c r="E97" s="43"/>
      <c r="F97" s="231" t="s">
        <v>508</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81</v>
      </c>
    </row>
    <row r="98" s="2" customFormat="1">
      <c r="A98" s="41"/>
      <c r="B98" s="42"/>
      <c r="C98" s="43"/>
      <c r="D98" s="230" t="s">
        <v>197</v>
      </c>
      <c r="E98" s="43"/>
      <c r="F98" s="235" t="s">
        <v>509</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197</v>
      </c>
      <c r="AU98" s="20" t="s">
        <v>81</v>
      </c>
    </row>
    <row r="99" s="2" customFormat="1" ht="33" customHeight="1">
      <c r="A99" s="41"/>
      <c r="B99" s="42"/>
      <c r="C99" s="216" t="s">
        <v>261</v>
      </c>
      <c r="D99" s="275" t="s">
        <v>190</v>
      </c>
      <c r="E99" s="218" t="s">
        <v>510</v>
      </c>
      <c r="F99" s="219" t="s">
        <v>506</v>
      </c>
      <c r="G99" s="220" t="s">
        <v>511</v>
      </c>
      <c r="H99" s="221">
        <v>17.98</v>
      </c>
      <c r="I99" s="222"/>
      <c r="J99" s="223">
        <f>ROUND(I99*H99,2)</f>
        <v>0</v>
      </c>
      <c r="K99" s="219" t="s">
        <v>19</v>
      </c>
      <c r="L99" s="47"/>
      <c r="M99" s="224" t="s">
        <v>19</v>
      </c>
      <c r="N99" s="225" t="s">
        <v>43</v>
      </c>
      <c r="O99" s="87"/>
      <c r="P99" s="226">
        <f>O99*H99</f>
        <v>0</v>
      </c>
      <c r="Q99" s="226">
        <v>0</v>
      </c>
      <c r="R99" s="226">
        <f>Q99*H99</f>
        <v>0</v>
      </c>
      <c r="S99" s="226">
        <v>0</v>
      </c>
      <c r="T99" s="227">
        <f>S99*H99</f>
        <v>0</v>
      </c>
      <c r="U99" s="41"/>
      <c r="V99" s="41"/>
      <c r="W99" s="41"/>
      <c r="X99" s="41"/>
      <c r="Y99" s="41"/>
      <c r="Z99" s="41"/>
      <c r="AA99" s="41"/>
      <c r="AB99" s="41"/>
      <c r="AC99" s="41"/>
      <c r="AD99" s="41"/>
      <c r="AE99" s="41"/>
      <c r="AR99" s="228" t="s">
        <v>226</v>
      </c>
      <c r="AT99" s="228" t="s">
        <v>190</v>
      </c>
      <c r="AU99" s="228" t="s">
        <v>81</v>
      </c>
      <c r="AY99" s="20" t="s">
        <v>186</v>
      </c>
      <c r="BE99" s="229">
        <f>IF(N99="základní",J99,0)</f>
        <v>0</v>
      </c>
      <c r="BF99" s="229">
        <f>IF(N99="snížená",J99,0)</f>
        <v>0</v>
      </c>
      <c r="BG99" s="229">
        <f>IF(N99="zákl. přenesená",J99,0)</f>
        <v>0</v>
      </c>
      <c r="BH99" s="229">
        <f>IF(N99="sníž. přenesená",J99,0)</f>
        <v>0</v>
      </c>
      <c r="BI99" s="229">
        <f>IF(N99="nulová",J99,0)</f>
        <v>0</v>
      </c>
      <c r="BJ99" s="20" t="s">
        <v>79</v>
      </c>
      <c r="BK99" s="229">
        <f>ROUND(I99*H99,2)</f>
        <v>0</v>
      </c>
      <c r="BL99" s="20" t="s">
        <v>226</v>
      </c>
      <c r="BM99" s="228" t="s">
        <v>512</v>
      </c>
    </row>
    <row r="100" s="2" customFormat="1">
      <c r="A100" s="41"/>
      <c r="B100" s="42"/>
      <c r="C100" s="43"/>
      <c r="D100" s="230" t="s">
        <v>196</v>
      </c>
      <c r="E100" s="43"/>
      <c r="F100" s="231" t="s">
        <v>508</v>
      </c>
      <c r="G100" s="43"/>
      <c r="H100" s="43"/>
      <c r="I100" s="232"/>
      <c r="J100" s="43"/>
      <c r="K100" s="43"/>
      <c r="L100" s="47"/>
      <c r="M100" s="233"/>
      <c r="N100" s="234"/>
      <c r="O100" s="87"/>
      <c r="P100" s="87"/>
      <c r="Q100" s="87"/>
      <c r="R100" s="87"/>
      <c r="S100" s="87"/>
      <c r="T100" s="88"/>
      <c r="U100" s="41"/>
      <c r="V100" s="41"/>
      <c r="W100" s="41"/>
      <c r="X100" s="41"/>
      <c r="Y100" s="41"/>
      <c r="Z100" s="41"/>
      <c r="AA100" s="41"/>
      <c r="AB100" s="41"/>
      <c r="AC100" s="41"/>
      <c r="AD100" s="41"/>
      <c r="AE100" s="41"/>
      <c r="AT100" s="20" t="s">
        <v>196</v>
      </c>
      <c r="AU100" s="20" t="s">
        <v>81</v>
      </c>
    </row>
    <row r="101" s="2" customFormat="1">
      <c r="A101" s="41"/>
      <c r="B101" s="42"/>
      <c r="C101" s="43"/>
      <c r="D101" s="230" t="s">
        <v>197</v>
      </c>
      <c r="E101" s="43"/>
      <c r="F101" s="235" t="s">
        <v>509</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197</v>
      </c>
      <c r="AU101" s="20" t="s">
        <v>81</v>
      </c>
    </row>
    <row r="102" s="2" customFormat="1" ht="33" customHeight="1">
      <c r="A102" s="41"/>
      <c r="B102" s="42"/>
      <c r="C102" s="216" t="s">
        <v>241</v>
      </c>
      <c r="D102" s="217" t="s">
        <v>190</v>
      </c>
      <c r="E102" s="218" t="s">
        <v>513</v>
      </c>
      <c r="F102" s="219" t="s">
        <v>514</v>
      </c>
      <c r="G102" s="220" t="s">
        <v>224</v>
      </c>
      <c r="H102" s="221">
        <v>-42.609999999999999</v>
      </c>
      <c r="I102" s="222"/>
      <c r="J102" s="223">
        <f>ROUND(I102*H102,2)</f>
        <v>0</v>
      </c>
      <c r="K102" s="219" t="s">
        <v>19</v>
      </c>
      <c r="L102" s="47"/>
      <c r="M102" s="224" t="s">
        <v>19</v>
      </c>
      <c r="N102" s="225" t="s">
        <v>43</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226</v>
      </c>
      <c r="AT102" s="228" t="s">
        <v>190</v>
      </c>
      <c r="AU102" s="228" t="s">
        <v>81</v>
      </c>
      <c r="AY102" s="20" t="s">
        <v>186</v>
      </c>
      <c r="BE102" s="229">
        <f>IF(N102="základní",J102,0)</f>
        <v>0</v>
      </c>
      <c r="BF102" s="229">
        <f>IF(N102="snížená",J102,0)</f>
        <v>0</v>
      </c>
      <c r="BG102" s="229">
        <f>IF(N102="zákl. přenesená",J102,0)</f>
        <v>0</v>
      </c>
      <c r="BH102" s="229">
        <f>IF(N102="sníž. přenesená",J102,0)</f>
        <v>0</v>
      </c>
      <c r="BI102" s="229">
        <f>IF(N102="nulová",J102,0)</f>
        <v>0</v>
      </c>
      <c r="BJ102" s="20" t="s">
        <v>79</v>
      </c>
      <c r="BK102" s="229">
        <f>ROUND(I102*H102,2)</f>
        <v>0</v>
      </c>
      <c r="BL102" s="20" t="s">
        <v>226</v>
      </c>
      <c r="BM102" s="228" t="s">
        <v>515</v>
      </c>
    </row>
    <row r="103" s="2" customFormat="1">
      <c r="A103" s="41"/>
      <c r="B103" s="42"/>
      <c r="C103" s="43"/>
      <c r="D103" s="230" t="s">
        <v>196</v>
      </c>
      <c r="E103" s="43"/>
      <c r="F103" s="231" t="s">
        <v>516</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196</v>
      </c>
      <c r="AU103" s="20" t="s">
        <v>81</v>
      </c>
    </row>
    <row r="104" s="2" customFormat="1">
      <c r="A104" s="41"/>
      <c r="B104" s="42"/>
      <c r="C104" s="43"/>
      <c r="D104" s="230" t="s">
        <v>197</v>
      </c>
      <c r="E104" s="43"/>
      <c r="F104" s="235" t="s">
        <v>517</v>
      </c>
      <c r="G104" s="43"/>
      <c r="H104" s="43"/>
      <c r="I104" s="232"/>
      <c r="J104" s="43"/>
      <c r="K104" s="43"/>
      <c r="L104" s="47"/>
      <c r="M104" s="233"/>
      <c r="N104" s="234"/>
      <c r="O104" s="87"/>
      <c r="P104" s="87"/>
      <c r="Q104" s="87"/>
      <c r="R104" s="87"/>
      <c r="S104" s="87"/>
      <c r="T104" s="88"/>
      <c r="U104" s="41"/>
      <c r="V104" s="41"/>
      <c r="W104" s="41"/>
      <c r="X104" s="41"/>
      <c r="Y104" s="41"/>
      <c r="Z104" s="41"/>
      <c r="AA104" s="41"/>
      <c r="AB104" s="41"/>
      <c r="AC104" s="41"/>
      <c r="AD104" s="41"/>
      <c r="AE104" s="41"/>
      <c r="AT104" s="20" t="s">
        <v>197</v>
      </c>
      <c r="AU104" s="20" t="s">
        <v>81</v>
      </c>
    </row>
    <row r="105" s="2" customFormat="1" ht="33" customHeight="1">
      <c r="A105" s="41"/>
      <c r="B105" s="42"/>
      <c r="C105" s="216" t="s">
        <v>518</v>
      </c>
      <c r="D105" s="275" t="s">
        <v>190</v>
      </c>
      <c r="E105" s="218" t="s">
        <v>519</v>
      </c>
      <c r="F105" s="219" t="s">
        <v>514</v>
      </c>
      <c r="G105" s="220" t="s">
        <v>511</v>
      </c>
      <c r="H105" s="221">
        <v>42.609999999999999</v>
      </c>
      <c r="I105" s="222"/>
      <c r="J105" s="223">
        <f>ROUND(I105*H105,2)</f>
        <v>0</v>
      </c>
      <c r="K105" s="219" t="s">
        <v>19</v>
      </c>
      <c r="L105" s="47"/>
      <c r="M105" s="224" t="s">
        <v>19</v>
      </c>
      <c r="N105" s="225" t="s">
        <v>43</v>
      </c>
      <c r="O105" s="87"/>
      <c r="P105" s="226">
        <f>O105*H105</f>
        <v>0</v>
      </c>
      <c r="Q105" s="226">
        <v>0</v>
      </c>
      <c r="R105" s="226">
        <f>Q105*H105</f>
        <v>0</v>
      </c>
      <c r="S105" s="226">
        <v>0</v>
      </c>
      <c r="T105" s="227">
        <f>S105*H105</f>
        <v>0</v>
      </c>
      <c r="U105" s="41"/>
      <c r="V105" s="41"/>
      <c r="W105" s="41"/>
      <c r="X105" s="41"/>
      <c r="Y105" s="41"/>
      <c r="Z105" s="41"/>
      <c r="AA105" s="41"/>
      <c r="AB105" s="41"/>
      <c r="AC105" s="41"/>
      <c r="AD105" s="41"/>
      <c r="AE105" s="41"/>
      <c r="AR105" s="228" t="s">
        <v>226</v>
      </c>
      <c r="AT105" s="228" t="s">
        <v>190</v>
      </c>
      <c r="AU105" s="228" t="s">
        <v>81</v>
      </c>
      <c r="AY105" s="20" t="s">
        <v>186</v>
      </c>
      <c r="BE105" s="229">
        <f>IF(N105="základní",J105,0)</f>
        <v>0</v>
      </c>
      <c r="BF105" s="229">
        <f>IF(N105="snížená",J105,0)</f>
        <v>0</v>
      </c>
      <c r="BG105" s="229">
        <f>IF(N105="zákl. přenesená",J105,0)</f>
        <v>0</v>
      </c>
      <c r="BH105" s="229">
        <f>IF(N105="sníž. přenesená",J105,0)</f>
        <v>0</v>
      </c>
      <c r="BI105" s="229">
        <f>IF(N105="nulová",J105,0)</f>
        <v>0</v>
      </c>
      <c r="BJ105" s="20" t="s">
        <v>79</v>
      </c>
      <c r="BK105" s="229">
        <f>ROUND(I105*H105,2)</f>
        <v>0</v>
      </c>
      <c r="BL105" s="20" t="s">
        <v>226</v>
      </c>
      <c r="BM105" s="228" t="s">
        <v>520</v>
      </c>
    </row>
    <row r="106" s="2" customFormat="1">
      <c r="A106" s="41"/>
      <c r="B106" s="42"/>
      <c r="C106" s="43"/>
      <c r="D106" s="230" t="s">
        <v>196</v>
      </c>
      <c r="E106" s="43"/>
      <c r="F106" s="231" t="s">
        <v>516</v>
      </c>
      <c r="G106" s="43"/>
      <c r="H106" s="43"/>
      <c r="I106" s="232"/>
      <c r="J106" s="43"/>
      <c r="K106" s="43"/>
      <c r="L106" s="47"/>
      <c r="M106" s="233"/>
      <c r="N106" s="234"/>
      <c r="O106" s="87"/>
      <c r="P106" s="87"/>
      <c r="Q106" s="87"/>
      <c r="R106" s="87"/>
      <c r="S106" s="87"/>
      <c r="T106" s="88"/>
      <c r="U106" s="41"/>
      <c r="V106" s="41"/>
      <c r="W106" s="41"/>
      <c r="X106" s="41"/>
      <c r="Y106" s="41"/>
      <c r="Z106" s="41"/>
      <c r="AA106" s="41"/>
      <c r="AB106" s="41"/>
      <c r="AC106" s="41"/>
      <c r="AD106" s="41"/>
      <c r="AE106" s="41"/>
      <c r="AT106" s="20" t="s">
        <v>196</v>
      </c>
      <c r="AU106" s="20" t="s">
        <v>81</v>
      </c>
    </row>
    <row r="107" s="2" customFormat="1">
      <c r="A107" s="41"/>
      <c r="B107" s="42"/>
      <c r="C107" s="43"/>
      <c r="D107" s="230" t="s">
        <v>197</v>
      </c>
      <c r="E107" s="43"/>
      <c r="F107" s="235" t="s">
        <v>517</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197</v>
      </c>
      <c r="AU107" s="20" t="s">
        <v>81</v>
      </c>
    </row>
    <row r="108" s="2" customFormat="1" ht="37.8" customHeight="1">
      <c r="A108" s="41"/>
      <c r="B108" s="42"/>
      <c r="C108" s="216" t="s">
        <v>219</v>
      </c>
      <c r="D108" s="217" t="s">
        <v>190</v>
      </c>
      <c r="E108" s="218" t="s">
        <v>521</v>
      </c>
      <c r="F108" s="219" t="s">
        <v>522</v>
      </c>
      <c r="G108" s="220" t="s">
        <v>224</v>
      </c>
      <c r="H108" s="221">
        <v>-26.539999999999999</v>
      </c>
      <c r="I108" s="222"/>
      <c r="J108" s="223">
        <f>ROUND(I108*H108,2)</f>
        <v>0</v>
      </c>
      <c r="K108" s="219" t="s">
        <v>19</v>
      </c>
      <c r="L108" s="47"/>
      <c r="M108" s="224" t="s">
        <v>19</v>
      </c>
      <c r="N108" s="225" t="s">
        <v>43</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226</v>
      </c>
      <c r="AT108" s="228" t="s">
        <v>190</v>
      </c>
      <c r="AU108" s="228" t="s">
        <v>81</v>
      </c>
      <c r="AY108" s="20" t="s">
        <v>186</v>
      </c>
      <c r="BE108" s="229">
        <f>IF(N108="základní",J108,0)</f>
        <v>0</v>
      </c>
      <c r="BF108" s="229">
        <f>IF(N108="snížená",J108,0)</f>
        <v>0</v>
      </c>
      <c r="BG108" s="229">
        <f>IF(N108="zákl. přenesená",J108,0)</f>
        <v>0</v>
      </c>
      <c r="BH108" s="229">
        <f>IF(N108="sníž. přenesená",J108,0)</f>
        <v>0</v>
      </c>
      <c r="BI108" s="229">
        <f>IF(N108="nulová",J108,0)</f>
        <v>0</v>
      </c>
      <c r="BJ108" s="20" t="s">
        <v>79</v>
      </c>
      <c r="BK108" s="229">
        <f>ROUND(I108*H108,2)</f>
        <v>0</v>
      </c>
      <c r="BL108" s="20" t="s">
        <v>226</v>
      </c>
      <c r="BM108" s="228" t="s">
        <v>523</v>
      </c>
    </row>
    <row r="109" s="2" customFormat="1">
      <c r="A109" s="41"/>
      <c r="B109" s="42"/>
      <c r="C109" s="43"/>
      <c r="D109" s="230" t="s">
        <v>196</v>
      </c>
      <c r="E109" s="43"/>
      <c r="F109" s="231" t="s">
        <v>524</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196</v>
      </c>
      <c r="AU109" s="20" t="s">
        <v>81</v>
      </c>
    </row>
    <row r="110" s="2" customFormat="1">
      <c r="A110" s="41"/>
      <c r="B110" s="42"/>
      <c r="C110" s="43"/>
      <c r="D110" s="230" t="s">
        <v>197</v>
      </c>
      <c r="E110" s="43"/>
      <c r="F110" s="235" t="s">
        <v>525</v>
      </c>
      <c r="G110" s="43"/>
      <c r="H110" s="43"/>
      <c r="I110" s="232"/>
      <c r="J110" s="43"/>
      <c r="K110" s="43"/>
      <c r="L110" s="47"/>
      <c r="M110" s="233"/>
      <c r="N110" s="234"/>
      <c r="O110" s="87"/>
      <c r="P110" s="87"/>
      <c r="Q110" s="87"/>
      <c r="R110" s="87"/>
      <c r="S110" s="87"/>
      <c r="T110" s="88"/>
      <c r="U110" s="41"/>
      <c r="V110" s="41"/>
      <c r="W110" s="41"/>
      <c r="X110" s="41"/>
      <c r="Y110" s="41"/>
      <c r="Z110" s="41"/>
      <c r="AA110" s="41"/>
      <c r="AB110" s="41"/>
      <c r="AC110" s="41"/>
      <c r="AD110" s="41"/>
      <c r="AE110" s="41"/>
      <c r="AT110" s="20" t="s">
        <v>197</v>
      </c>
      <c r="AU110" s="20" t="s">
        <v>81</v>
      </c>
    </row>
    <row r="111" s="2" customFormat="1" ht="37.8" customHeight="1">
      <c r="A111" s="41"/>
      <c r="B111" s="42"/>
      <c r="C111" s="216" t="s">
        <v>311</v>
      </c>
      <c r="D111" s="275" t="s">
        <v>190</v>
      </c>
      <c r="E111" s="218" t="s">
        <v>526</v>
      </c>
      <c r="F111" s="219" t="s">
        <v>522</v>
      </c>
      <c r="G111" s="220" t="s">
        <v>511</v>
      </c>
      <c r="H111" s="221">
        <v>26.539999999999999</v>
      </c>
      <c r="I111" s="222"/>
      <c r="J111" s="223">
        <f>ROUND(I111*H111,2)</f>
        <v>0</v>
      </c>
      <c r="K111" s="219" t="s">
        <v>19</v>
      </c>
      <c r="L111" s="47"/>
      <c r="M111" s="224" t="s">
        <v>19</v>
      </c>
      <c r="N111" s="225" t="s">
        <v>43</v>
      </c>
      <c r="O111" s="87"/>
      <c r="P111" s="226">
        <f>O111*H111</f>
        <v>0</v>
      </c>
      <c r="Q111" s="226">
        <v>0</v>
      </c>
      <c r="R111" s="226">
        <f>Q111*H111</f>
        <v>0</v>
      </c>
      <c r="S111" s="226">
        <v>0</v>
      </c>
      <c r="T111" s="227">
        <f>S111*H111</f>
        <v>0</v>
      </c>
      <c r="U111" s="41"/>
      <c r="V111" s="41"/>
      <c r="W111" s="41"/>
      <c r="X111" s="41"/>
      <c r="Y111" s="41"/>
      <c r="Z111" s="41"/>
      <c r="AA111" s="41"/>
      <c r="AB111" s="41"/>
      <c r="AC111" s="41"/>
      <c r="AD111" s="41"/>
      <c r="AE111" s="41"/>
      <c r="AR111" s="228" t="s">
        <v>226</v>
      </c>
      <c r="AT111" s="228" t="s">
        <v>190</v>
      </c>
      <c r="AU111" s="228" t="s">
        <v>81</v>
      </c>
      <c r="AY111" s="20" t="s">
        <v>186</v>
      </c>
      <c r="BE111" s="229">
        <f>IF(N111="základní",J111,0)</f>
        <v>0</v>
      </c>
      <c r="BF111" s="229">
        <f>IF(N111="snížená",J111,0)</f>
        <v>0</v>
      </c>
      <c r="BG111" s="229">
        <f>IF(N111="zákl. přenesená",J111,0)</f>
        <v>0</v>
      </c>
      <c r="BH111" s="229">
        <f>IF(N111="sníž. přenesená",J111,0)</f>
        <v>0</v>
      </c>
      <c r="BI111" s="229">
        <f>IF(N111="nulová",J111,0)</f>
        <v>0</v>
      </c>
      <c r="BJ111" s="20" t="s">
        <v>79</v>
      </c>
      <c r="BK111" s="229">
        <f>ROUND(I111*H111,2)</f>
        <v>0</v>
      </c>
      <c r="BL111" s="20" t="s">
        <v>226</v>
      </c>
      <c r="BM111" s="228" t="s">
        <v>527</v>
      </c>
    </row>
    <row r="112" s="2" customFormat="1">
      <c r="A112" s="41"/>
      <c r="B112" s="42"/>
      <c r="C112" s="43"/>
      <c r="D112" s="230" t="s">
        <v>196</v>
      </c>
      <c r="E112" s="43"/>
      <c r="F112" s="231" t="s">
        <v>524</v>
      </c>
      <c r="G112" s="43"/>
      <c r="H112" s="43"/>
      <c r="I112" s="232"/>
      <c r="J112" s="43"/>
      <c r="K112" s="43"/>
      <c r="L112" s="47"/>
      <c r="M112" s="233"/>
      <c r="N112" s="234"/>
      <c r="O112" s="87"/>
      <c r="P112" s="87"/>
      <c r="Q112" s="87"/>
      <c r="R112" s="87"/>
      <c r="S112" s="87"/>
      <c r="T112" s="88"/>
      <c r="U112" s="41"/>
      <c r="V112" s="41"/>
      <c r="W112" s="41"/>
      <c r="X112" s="41"/>
      <c r="Y112" s="41"/>
      <c r="Z112" s="41"/>
      <c r="AA112" s="41"/>
      <c r="AB112" s="41"/>
      <c r="AC112" s="41"/>
      <c r="AD112" s="41"/>
      <c r="AE112" s="41"/>
      <c r="AT112" s="20" t="s">
        <v>196</v>
      </c>
      <c r="AU112" s="20" t="s">
        <v>81</v>
      </c>
    </row>
    <row r="113" s="2" customFormat="1">
      <c r="A113" s="41"/>
      <c r="B113" s="42"/>
      <c r="C113" s="43"/>
      <c r="D113" s="230" t="s">
        <v>197</v>
      </c>
      <c r="E113" s="43"/>
      <c r="F113" s="235" t="s">
        <v>525</v>
      </c>
      <c r="G113" s="43"/>
      <c r="H113" s="43"/>
      <c r="I113" s="232"/>
      <c r="J113" s="43"/>
      <c r="K113" s="43"/>
      <c r="L113" s="47"/>
      <c r="M113" s="233"/>
      <c r="N113" s="234"/>
      <c r="O113" s="87"/>
      <c r="P113" s="87"/>
      <c r="Q113" s="87"/>
      <c r="R113" s="87"/>
      <c r="S113" s="87"/>
      <c r="T113" s="88"/>
      <c r="U113" s="41"/>
      <c r="V113" s="41"/>
      <c r="W113" s="41"/>
      <c r="X113" s="41"/>
      <c r="Y113" s="41"/>
      <c r="Z113" s="41"/>
      <c r="AA113" s="41"/>
      <c r="AB113" s="41"/>
      <c r="AC113" s="41"/>
      <c r="AD113" s="41"/>
      <c r="AE113" s="41"/>
      <c r="AT113" s="20" t="s">
        <v>197</v>
      </c>
      <c r="AU113" s="20" t="s">
        <v>81</v>
      </c>
    </row>
    <row r="114" s="2" customFormat="1" ht="33" customHeight="1">
      <c r="A114" s="41"/>
      <c r="B114" s="42"/>
      <c r="C114" s="216" t="s">
        <v>528</v>
      </c>
      <c r="D114" s="217" t="s">
        <v>190</v>
      </c>
      <c r="E114" s="218" t="s">
        <v>529</v>
      </c>
      <c r="F114" s="219" t="s">
        <v>530</v>
      </c>
      <c r="G114" s="220" t="s">
        <v>224</v>
      </c>
      <c r="H114" s="221">
        <v>-50.789999999999999</v>
      </c>
      <c r="I114" s="222"/>
      <c r="J114" s="223">
        <f>ROUND(I114*H114,2)</f>
        <v>0</v>
      </c>
      <c r="K114" s="219" t="s">
        <v>19</v>
      </c>
      <c r="L114" s="47"/>
      <c r="M114" s="224" t="s">
        <v>19</v>
      </c>
      <c r="N114" s="225" t="s">
        <v>43</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226</v>
      </c>
      <c r="AT114" s="228" t="s">
        <v>190</v>
      </c>
      <c r="AU114" s="228" t="s">
        <v>81</v>
      </c>
      <c r="AY114" s="20" t="s">
        <v>186</v>
      </c>
      <c r="BE114" s="229">
        <f>IF(N114="základní",J114,0)</f>
        <v>0</v>
      </c>
      <c r="BF114" s="229">
        <f>IF(N114="snížená",J114,0)</f>
        <v>0</v>
      </c>
      <c r="BG114" s="229">
        <f>IF(N114="zákl. přenesená",J114,0)</f>
        <v>0</v>
      </c>
      <c r="BH114" s="229">
        <f>IF(N114="sníž. přenesená",J114,0)</f>
        <v>0</v>
      </c>
      <c r="BI114" s="229">
        <f>IF(N114="nulová",J114,0)</f>
        <v>0</v>
      </c>
      <c r="BJ114" s="20" t="s">
        <v>79</v>
      </c>
      <c r="BK114" s="229">
        <f>ROUND(I114*H114,2)</f>
        <v>0</v>
      </c>
      <c r="BL114" s="20" t="s">
        <v>226</v>
      </c>
      <c r="BM114" s="228" t="s">
        <v>531</v>
      </c>
    </row>
    <row r="115" s="2" customFormat="1">
      <c r="A115" s="41"/>
      <c r="B115" s="42"/>
      <c r="C115" s="43"/>
      <c r="D115" s="230" t="s">
        <v>196</v>
      </c>
      <c r="E115" s="43"/>
      <c r="F115" s="231" t="s">
        <v>532</v>
      </c>
      <c r="G115" s="43"/>
      <c r="H115" s="43"/>
      <c r="I115" s="232"/>
      <c r="J115" s="43"/>
      <c r="K115" s="43"/>
      <c r="L115" s="47"/>
      <c r="M115" s="233"/>
      <c r="N115" s="234"/>
      <c r="O115" s="87"/>
      <c r="P115" s="87"/>
      <c r="Q115" s="87"/>
      <c r="R115" s="87"/>
      <c r="S115" s="87"/>
      <c r="T115" s="88"/>
      <c r="U115" s="41"/>
      <c r="V115" s="41"/>
      <c r="W115" s="41"/>
      <c r="X115" s="41"/>
      <c r="Y115" s="41"/>
      <c r="Z115" s="41"/>
      <c r="AA115" s="41"/>
      <c r="AB115" s="41"/>
      <c r="AC115" s="41"/>
      <c r="AD115" s="41"/>
      <c r="AE115" s="41"/>
      <c r="AT115" s="20" t="s">
        <v>196</v>
      </c>
      <c r="AU115" s="20" t="s">
        <v>81</v>
      </c>
    </row>
    <row r="116" s="2" customFormat="1">
      <c r="A116" s="41"/>
      <c r="B116" s="42"/>
      <c r="C116" s="43"/>
      <c r="D116" s="230" t="s">
        <v>197</v>
      </c>
      <c r="E116" s="43"/>
      <c r="F116" s="235" t="s">
        <v>533</v>
      </c>
      <c r="G116" s="43"/>
      <c r="H116" s="43"/>
      <c r="I116" s="232"/>
      <c r="J116" s="43"/>
      <c r="K116" s="43"/>
      <c r="L116" s="47"/>
      <c r="M116" s="233"/>
      <c r="N116" s="234"/>
      <c r="O116" s="87"/>
      <c r="P116" s="87"/>
      <c r="Q116" s="87"/>
      <c r="R116" s="87"/>
      <c r="S116" s="87"/>
      <c r="T116" s="88"/>
      <c r="U116" s="41"/>
      <c r="V116" s="41"/>
      <c r="W116" s="41"/>
      <c r="X116" s="41"/>
      <c r="Y116" s="41"/>
      <c r="Z116" s="41"/>
      <c r="AA116" s="41"/>
      <c r="AB116" s="41"/>
      <c r="AC116" s="41"/>
      <c r="AD116" s="41"/>
      <c r="AE116" s="41"/>
      <c r="AT116" s="20" t="s">
        <v>197</v>
      </c>
      <c r="AU116" s="20" t="s">
        <v>81</v>
      </c>
    </row>
    <row r="117" s="2" customFormat="1" ht="33" customHeight="1">
      <c r="A117" s="41"/>
      <c r="B117" s="42"/>
      <c r="C117" s="216" t="s">
        <v>417</v>
      </c>
      <c r="D117" s="275" t="s">
        <v>190</v>
      </c>
      <c r="E117" s="218" t="s">
        <v>534</v>
      </c>
      <c r="F117" s="219" t="s">
        <v>530</v>
      </c>
      <c r="G117" s="220" t="s">
        <v>511</v>
      </c>
      <c r="H117" s="221">
        <v>50.789999999999999</v>
      </c>
      <c r="I117" s="222"/>
      <c r="J117" s="223">
        <f>ROUND(I117*H117,2)</f>
        <v>0</v>
      </c>
      <c r="K117" s="219" t="s">
        <v>19</v>
      </c>
      <c r="L117" s="47"/>
      <c r="M117" s="224" t="s">
        <v>19</v>
      </c>
      <c r="N117" s="225" t="s">
        <v>43</v>
      </c>
      <c r="O117" s="87"/>
      <c r="P117" s="226">
        <f>O117*H117</f>
        <v>0</v>
      </c>
      <c r="Q117" s="226">
        <v>0</v>
      </c>
      <c r="R117" s="226">
        <f>Q117*H117</f>
        <v>0</v>
      </c>
      <c r="S117" s="226">
        <v>0</v>
      </c>
      <c r="T117" s="227">
        <f>S117*H117</f>
        <v>0</v>
      </c>
      <c r="U117" s="41"/>
      <c r="V117" s="41"/>
      <c r="W117" s="41"/>
      <c r="X117" s="41"/>
      <c r="Y117" s="41"/>
      <c r="Z117" s="41"/>
      <c r="AA117" s="41"/>
      <c r="AB117" s="41"/>
      <c r="AC117" s="41"/>
      <c r="AD117" s="41"/>
      <c r="AE117" s="41"/>
      <c r="AR117" s="228" t="s">
        <v>226</v>
      </c>
      <c r="AT117" s="228" t="s">
        <v>190</v>
      </c>
      <c r="AU117" s="228" t="s">
        <v>81</v>
      </c>
      <c r="AY117" s="20" t="s">
        <v>186</v>
      </c>
      <c r="BE117" s="229">
        <f>IF(N117="základní",J117,0)</f>
        <v>0</v>
      </c>
      <c r="BF117" s="229">
        <f>IF(N117="snížená",J117,0)</f>
        <v>0</v>
      </c>
      <c r="BG117" s="229">
        <f>IF(N117="zákl. přenesená",J117,0)</f>
        <v>0</v>
      </c>
      <c r="BH117" s="229">
        <f>IF(N117="sníž. přenesená",J117,0)</f>
        <v>0</v>
      </c>
      <c r="BI117" s="229">
        <f>IF(N117="nulová",J117,0)</f>
        <v>0</v>
      </c>
      <c r="BJ117" s="20" t="s">
        <v>79</v>
      </c>
      <c r="BK117" s="229">
        <f>ROUND(I117*H117,2)</f>
        <v>0</v>
      </c>
      <c r="BL117" s="20" t="s">
        <v>226</v>
      </c>
      <c r="BM117" s="228" t="s">
        <v>535</v>
      </c>
    </row>
    <row r="118" s="2" customFormat="1">
      <c r="A118" s="41"/>
      <c r="B118" s="42"/>
      <c r="C118" s="43"/>
      <c r="D118" s="230" t="s">
        <v>196</v>
      </c>
      <c r="E118" s="43"/>
      <c r="F118" s="231" t="s">
        <v>532</v>
      </c>
      <c r="G118" s="43"/>
      <c r="H118" s="43"/>
      <c r="I118" s="232"/>
      <c r="J118" s="43"/>
      <c r="K118" s="43"/>
      <c r="L118" s="47"/>
      <c r="M118" s="233"/>
      <c r="N118" s="234"/>
      <c r="O118" s="87"/>
      <c r="P118" s="87"/>
      <c r="Q118" s="87"/>
      <c r="R118" s="87"/>
      <c r="S118" s="87"/>
      <c r="T118" s="88"/>
      <c r="U118" s="41"/>
      <c r="V118" s="41"/>
      <c r="W118" s="41"/>
      <c r="X118" s="41"/>
      <c r="Y118" s="41"/>
      <c r="Z118" s="41"/>
      <c r="AA118" s="41"/>
      <c r="AB118" s="41"/>
      <c r="AC118" s="41"/>
      <c r="AD118" s="41"/>
      <c r="AE118" s="41"/>
      <c r="AT118" s="20" t="s">
        <v>196</v>
      </c>
      <c r="AU118" s="20" t="s">
        <v>81</v>
      </c>
    </row>
    <row r="119" s="2" customFormat="1">
      <c r="A119" s="41"/>
      <c r="B119" s="42"/>
      <c r="C119" s="43"/>
      <c r="D119" s="230" t="s">
        <v>197</v>
      </c>
      <c r="E119" s="43"/>
      <c r="F119" s="235" t="s">
        <v>533</v>
      </c>
      <c r="G119" s="43"/>
      <c r="H119" s="43"/>
      <c r="I119" s="232"/>
      <c r="J119" s="43"/>
      <c r="K119" s="43"/>
      <c r="L119" s="47"/>
      <c r="M119" s="233"/>
      <c r="N119" s="234"/>
      <c r="O119" s="87"/>
      <c r="P119" s="87"/>
      <c r="Q119" s="87"/>
      <c r="R119" s="87"/>
      <c r="S119" s="87"/>
      <c r="T119" s="88"/>
      <c r="U119" s="41"/>
      <c r="V119" s="41"/>
      <c r="W119" s="41"/>
      <c r="X119" s="41"/>
      <c r="Y119" s="41"/>
      <c r="Z119" s="41"/>
      <c r="AA119" s="41"/>
      <c r="AB119" s="41"/>
      <c r="AC119" s="41"/>
      <c r="AD119" s="41"/>
      <c r="AE119" s="41"/>
      <c r="AT119" s="20" t="s">
        <v>197</v>
      </c>
      <c r="AU119" s="20" t="s">
        <v>81</v>
      </c>
    </row>
    <row r="120" s="2" customFormat="1" ht="24.15" customHeight="1">
      <c r="A120" s="41"/>
      <c r="B120" s="42"/>
      <c r="C120" s="216" t="s">
        <v>536</v>
      </c>
      <c r="D120" s="217" t="s">
        <v>190</v>
      </c>
      <c r="E120" s="218" t="s">
        <v>537</v>
      </c>
      <c r="F120" s="219" t="s">
        <v>538</v>
      </c>
      <c r="G120" s="220" t="s">
        <v>224</v>
      </c>
      <c r="H120" s="221">
        <v>-231.58000000000001</v>
      </c>
      <c r="I120" s="222"/>
      <c r="J120" s="223">
        <f>ROUND(I120*H120,2)</f>
        <v>0</v>
      </c>
      <c r="K120" s="219" t="s">
        <v>19</v>
      </c>
      <c r="L120" s="47"/>
      <c r="M120" s="224" t="s">
        <v>19</v>
      </c>
      <c r="N120" s="225" t="s">
        <v>43</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226</v>
      </c>
      <c r="AT120" s="228" t="s">
        <v>190</v>
      </c>
      <c r="AU120" s="228" t="s">
        <v>81</v>
      </c>
      <c r="AY120" s="20" t="s">
        <v>186</v>
      </c>
      <c r="BE120" s="229">
        <f>IF(N120="základní",J120,0)</f>
        <v>0</v>
      </c>
      <c r="BF120" s="229">
        <f>IF(N120="snížená",J120,0)</f>
        <v>0</v>
      </c>
      <c r="BG120" s="229">
        <f>IF(N120="zákl. přenesená",J120,0)</f>
        <v>0</v>
      </c>
      <c r="BH120" s="229">
        <f>IF(N120="sníž. přenesená",J120,0)</f>
        <v>0</v>
      </c>
      <c r="BI120" s="229">
        <f>IF(N120="nulová",J120,0)</f>
        <v>0</v>
      </c>
      <c r="BJ120" s="20" t="s">
        <v>79</v>
      </c>
      <c r="BK120" s="229">
        <f>ROUND(I120*H120,2)</f>
        <v>0</v>
      </c>
      <c r="BL120" s="20" t="s">
        <v>226</v>
      </c>
      <c r="BM120" s="228" t="s">
        <v>539</v>
      </c>
    </row>
    <row r="121" s="2" customFormat="1">
      <c r="A121" s="41"/>
      <c r="B121" s="42"/>
      <c r="C121" s="43"/>
      <c r="D121" s="230" t="s">
        <v>196</v>
      </c>
      <c r="E121" s="43"/>
      <c r="F121" s="231" t="s">
        <v>540</v>
      </c>
      <c r="G121" s="43"/>
      <c r="H121" s="43"/>
      <c r="I121" s="232"/>
      <c r="J121" s="43"/>
      <c r="K121" s="43"/>
      <c r="L121" s="47"/>
      <c r="M121" s="233"/>
      <c r="N121" s="234"/>
      <c r="O121" s="87"/>
      <c r="P121" s="87"/>
      <c r="Q121" s="87"/>
      <c r="R121" s="87"/>
      <c r="S121" s="87"/>
      <c r="T121" s="88"/>
      <c r="U121" s="41"/>
      <c r="V121" s="41"/>
      <c r="W121" s="41"/>
      <c r="X121" s="41"/>
      <c r="Y121" s="41"/>
      <c r="Z121" s="41"/>
      <c r="AA121" s="41"/>
      <c r="AB121" s="41"/>
      <c r="AC121" s="41"/>
      <c r="AD121" s="41"/>
      <c r="AE121" s="41"/>
      <c r="AT121" s="20" t="s">
        <v>196</v>
      </c>
      <c r="AU121" s="20" t="s">
        <v>81</v>
      </c>
    </row>
    <row r="122" s="2" customFormat="1">
      <c r="A122" s="41"/>
      <c r="B122" s="42"/>
      <c r="C122" s="43"/>
      <c r="D122" s="230" t="s">
        <v>197</v>
      </c>
      <c r="E122" s="43"/>
      <c r="F122" s="235" t="s">
        <v>541</v>
      </c>
      <c r="G122" s="43"/>
      <c r="H122" s="43"/>
      <c r="I122" s="232"/>
      <c r="J122" s="43"/>
      <c r="K122" s="43"/>
      <c r="L122" s="47"/>
      <c r="M122" s="233"/>
      <c r="N122" s="234"/>
      <c r="O122" s="87"/>
      <c r="P122" s="87"/>
      <c r="Q122" s="87"/>
      <c r="R122" s="87"/>
      <c r="S122" s="87"/>
      <c r="T122" s="88"/>
      <c r="U122" s="41"/>
      <c r="V122" s="41"/>
      <c r="W122" s="41"/>
      <c r="X122" s="41"/>
      <c r="Y122" s="41"/>
      <c r="Z122" s="41"/>
      <c r="AA122" s="41"/>
      <c r="AB122" s="41"/>
      <c r="AC122" s="41"/>
      <c r="AD122" s="41"/>
      <c r="AE122" s="41"/>
      <c r="AT122" s="20" t="s">
        <v>197</v>
      </c>
      <c r="AU122" s="20" t="s">
        <v>81</v>
      </c>
    </row>
    <row r="123" s="2" customFormat="1" ht="24.15" customHeight="1">
      <c r="A123" s="41"/>
      <c r="B123" s="42"/>
      <c r="C123" s="216" t="s">
        <v>542</v>
      </c>
      <c r="D123" s="275" t="s">
        <v>190</v>
      </c>
      <c r="E123" s="218" t="s">
        <v>543</v>
      </c>
      <c r="F123" s="219" t="s">
        <v>538</v>
      </c>
      <c r="G123" s="220" t="s">
        <v>511</v>
      </c>
      <c r="H123" s="221">
        <v>231.58000000000001</v>
      </c>
      <c r="I123" s="222"/>
      <c r="J123" s="223">
        <f>ROUND(I123*H123,2)</f>
        <v>0</v>
      </c>
      <c r="K123" s="219" t="s">
        <v>19</v>
      </c>
      <c r="L123" s="47"/>
      <c r="M123" s="224" t="s">
        <v>19</v>
      </c>
      <c r="N123" s="225" t="s">
        <v>43</v>
      </c>
      <c r="O123" s="87"/>
      <c r="P123" s="226">
        <f>O123*H123</f>
        <v>0</v>
      </c>
      <c r="Q123" s="226">
        <v>0</v>
      </c>
      <c r="R123" s="226">
        <f>Q123*H123</f>
        <v>0</v>
      </c>
      <c r="S123" s="226">
        <v>0</v>
      </c>
      <c r="T123" s="227">
        <f>S123*H123</f>
        <v>0</v>
      </c>
      <c r="U123" s="41"/>
      <c r="V123" s="41"/>
      <c r="W123" s="41"/>
      <c r="X123" s="41"/>
      <c r="Y123" s="41"/>
      <c r="Z123" s="41"/>
      <c r="AA123" s="41"/>
      <c r="AB123" s="41"/>
      <c r="AC123" s="41"/>
      <c r="AD123" s="41"/>
      <c r="AE123" s="41"/>
      <c r="AR123" s="228" t="s">
        <v>226</v>
      </c>
      <c r="AT123" s="228" t="s">
        <v>190</v>
      </c>
      <c r="AU123" s="228" t="s">
        <v>81</v>
      </c>
      <c r="AY123" s="20" t="s">
        <v>186</v>
      </c>
      <c r="BE123" s="229">
        <f>IF(N123="základní",J123,0)</f>
        <v>0</v>
      </c>
      <c r="BF123" s="229">
        <f>IF(N123="snížená",J123,0)</f>
        <v>0</v>
      </c>
      <c r="BG123" s="229">
        <f>IF(N123="zákl. přenesená",J123,0)</f>
        <v>0</v>
      </c>
      <c r="BH123" s="229">
        <f>IF(N123="sníž. přenesená",J123,0)</f>
        <v>0</v>
      </c>
      <c r="BI123" s="229">
        <f>IF(N123="nulová",J123,0)</f>
        <v>0</v>
      </c>
      <c r="BJ123" s="20" t="s">
        <v>79</v>
      </c>
      <c r="BK123" s="229">
        <f>ROUND(I123*H123,2)</f>
        <v>0</v>
      </c>
      <c r="BL123" s="20" t="s">
        <v>226</v>
      </c>
      <c r="BM123" s="228" t="s">
        <v>544</v>
      </c>
    </row>
    <row r="124" s="2" customFormat="1">
      <c r="A124" s="41"/>
      <c r="B124" s="42"/>
      <c r="C124" s="43"/>
      <c r="D124" s="230" t="s">
        <v>196</v>
      </c>
      <c r="E124" s="43"/>
      <c r="F124" s="231" t="s">
        <v>540</v>
      </c>
      <c r="G124" s="43"/>
      <c r="H124" s="43"/>
      <c r="I124" s="232"/>
      <c r="J124" s="43"/>
      <c r="K124" s="43"/>
      <c r="L124" s="47"/>
      <c r="M124" s="233"/>
      <c r="N124" s="234"/>
      <c r="O124" s="87"/>
      <c r="P124" s="87"/>
      <c r="Q124" s="87"/>
      <c r="R124" s="87"/>
      <c r="S124" s="87"/>
      <c r="T124" s="88"/>
      <c r="U124" s="41"/>
      <c r="V124" s="41"/>
      <c r="W124" s="41"/>
      <c r="X124" s="41"/>
      <c r="Y124" s="41"/>
      <c r="Z124" s="41"/>
      <c r="AA124" s="41"/>
      <c r="AB124" s="41"/>
      <c r="AC124" s="41"/>
      <c r="AD124" s="41"/>
      <c r="AE124" s="41"/>
      <c r="AT124" s="20" t="s">
        <v>196</v>
      </c>
      <c r="AU124" s="20" t="s">
        <v>81</v>
      </c>
    </row>
    <row r="125" s="2" customFormat="1">
      <c r="A125" s="41"/>
      <c r="B125" s="42"/>
      <c r="C125" s="43"/>
      <c r="D125" s="230" t="s">
        <v>197</v>
      </c>
      <c r="E125" s="43"/>
      <c r="F125" s="235" t="s">
        <v>541</v>
      </c>
      <c r="G125" s="43"/>
      <c r="H125" s="43"/>
      <c r="I125" s="232"/>
      <c r="J125" s="43"/>
      <c r="K125" s="43"/>
      <c r="L125" s="47"/>
      <c r="M125" s="233"/>
      <c r="N125" s="234"/>
      <c r="O125" s="87"/>
      <c r="P125" s="87"/>
      <c r="Q125" s="87"/>
      <c r="R125" s="87"/>
      <c r="S125" s="87"/>
      <c r="T125" s="88"/>
      <c r="U125" s="41"/>
      <c r="V125" s="41"/>
      <c r="W125" s="41"/>
      <c r="X125" s="41"/>
      <c r="Y125" s="41"/>
      <c r="Z125" s="41"/>
      <c r="AA125" s="41"/>
      <c r="AB125" s="41"/>
      <c r="AC125" s="41"/>
      <c r="AD125" s="41"/>
      <c r="AE125" s="41"/>
      <c r="AT125" s="20" t="s">
        <v>197</v>
      </c>
      <c r="AU125" s="20" t="s">
        <v>81</v>
      </c>
    </row>
    <row r="126" s="2" customFormat="1" ht="37.8" customHeight="1">
      <c r="A126" s="41"/>
      <c r="B126" s="42"/>
      <c r="C126" s="216" t="s">
        <v>8</v>
      </c>
      <c r="D126" s="217" t="s">
        <v>190</v>
      </c>
      <c r="E126" s="218" t="s">
        <v>545</v>
      </c>
      <c r="F126" s="219" t="s">
        <v>546</v>
      </c>
      <c r="G126" s="220" t="s">
        <v>224</v>
      </c>
      <c r="H126" s="221">
        <v>-37.210000000000001</v>
      </c>
      <c r="I126" s="222"/>
      <c r="J126" s="223">
        <f>ROUND(I126*H126,2)</f>
        <v>0</v>
      </c>
      <c r="K126" s="219" t="s">
        <v>19</v>
      </c>
      <c r="L126" s="47"/>
      <c r="M126" s="224" t="s">
        <v>19</v>
      </c>
      <c r="N126" s="225" t="s">
        <v>43</v>
      </c>
      <c r="O126" s="87"/>
      <c r="P126" s="226">
        <f>O126*H126</f>
        <v>0</v>
      </c>
      <c r="Q126" s="226">
        <v>0</v>
      </c>
      <c r="R126" s="226">
        <f>Q126*H126</f>
        <v>0</v>
      </c>
      <c r="S126" s="226">
        <v>0</v>
      </c>
      <c r="T126" s="227">
        <f>S126*H126</f>
        <v>0</v>
      </c>
      <c r="U126" s="41"/>
      <c r="V126" s="41"/>
      <c r="W126" s="41"/>
      <c r="X126" s="41"/>
      <c r="Y126" s="41"/>
      <c r="Z126" s="41"/>
      <c r="AA126" s="41"/>
      <c r="AB126" s="41"/>
      <c r="AC126" s="41"/>
      <c r="AD126" s="41"/>
      <c r="AE126" s="41"/>
      <c r="AR126" s="228" t="s">
        <v>226</v>
      </c>
      <c r="AT126" s="228" t="s">
        <v>190</v>
      </c>
      <c r="AU126" s="228" t="s">
        <v>81</v>
      </c>
      <c r="AY126" s="20" t="s">
        <v>186</v>
      </c>
      <c r="BE126" s="229">
        <f>IF(N126="základní",J126,0)</f>
        <v>0</v>
      </c>
      <c r="BF126" s="229">
        <f>IF(N126="snížená",J126,0)</f>
        <v>0</v>
      </c>
      <c r="BG126" s="229">
        <f>IF(N126="zákl. přenesená",J126,0)</f>
        <v>0</v>
      </c>
      <c r="BH126" s="229">
        <f>IF(N126="sníž. přenesená",J126,0)</f>
        <v>0</v>
      </c>
      <c r="BI126" s="229">
        <f>IF(N126="nulová",J126,0)</f>
        <v>0</v>
      </c>
      <c r="BJ126" s="20" t="s">
        <v>79</v>
      </c>
      <c r="BK126" s="229">
        <f>ROUND(I126*H126,2)</f>
        <v>0</v>
      </c>
      <c r="BL126" s="20" t="s">
        <v>226</v>
      </c>
      <c r="BM126" s="228" t="s">
        <v>547</v>
      </c>
    </row>
    <row r="127" s="2" customFormat="1">
      <c r="A127" s="41"/>
      <c r="B127" s="42"/>
      <c r="C127" s="43"/>
      <c r="D127" s="230" t="s">
        <v>196</v>
      </c>
      <c r="E127" s="43"/>
      <c r="F127" s="231" t="s">
        <v>548</v>
      </c>
      <c r="G127" s="43"/>
      <c r="H127" s="43"/>
      <c r="I127" s="232"/>
      <c r="J127" s="43"/>
      <c r="K127" s="43"/>
      <c r="L127" s="47"/>
      <c r="M127" s="233"/>
      <c r="N127" s="234"/>
      <c r="O127" s="87"/>
      <c r="P127" s="87"/>
      <c r="Q127" s="87"/>
      <c r="R127" s="87"/>
      <c r="S127" s="87"/>
      <c r="T127" s="88"/>
      <c r="U127" s="41"/>
      <c r="V127" s="41"/>
      <c r="W127" s="41"/>
      <c r="X127" s="41"/>
      <c r="Y127" s="41"/>
      <c r="Z127" s="41"/>
      <c r="AA127" s="41"/>
      <c r="AB127" s="41"/>
      <c r="AC127" s="41"/>
      <c r="AD127" s="41"/>
      <c r="AE127" s="41"/>
      <c r="AT127" s="20" t="s">
        <v>196</v>
      </c>
      <c r="AU127" s="20" t="s">
        <v>81</v>
      </c>
    </row>
    <row r="128" s="2" customFormat="1">
      <c r="A128" s="41"/>
      <c r="B128" s="42"/>
      <c r="C128" s="43"/>
      <c r="D128" s="230" t="s">
        <v>197</v>
      </c>
      <c r="E128" s="43"/>
      <c r="F128" s="235" t="s">
        <v>549</v>
      </c>
      <c r="G128" s="43"/>
      <c r="H128" s="43"/>
      <c r="I128" s="232"/>
      <c r="J128" s="43"/>
      <c r="K128" s="43"/>
      <c r="L128" s="47"/>
      <c r="M128" s="233"/>
      <c r="N128" s="234"/>
      <c r="O128" s="87"/>
      <c r="P128" s="87"/>
      <c r="Q128" s="87"/>
      <c r="R128" s="87"/>
      <c r="S128" s="87"/>
      <c r="T128" s="88"/>
      <c r="U128" s="41"/>
      <c r="V128" s="41"/>
      <c r="W128" s="41"/>
      <c r="X128" s="41"/>
      <c r="Y128" s="41"/>
      <c r="Z128" s="41"/>
      <c r="AA128" s="41"/>
      <c r="AB128" s="41"/>
      <c r="AC128" s="41"/>
      <c r="AD128" s="41"/>
      <c r="AE128" s="41"/>
      <c r="AT128" s="20" t="s">
        <v>197</v>
      </c>
      <c r="AU128" s="20" t="s">
        <v>81</v>
      </c>
    </row>
    <row r="129" s="2" customFormat="1" ht="37.8" customHeight="1">
      <c r="A129" s="41"/>
      <c r="B129" s="42"/>
      <c r="C129" s="216" t="s">
        <v>550</v>
      </c>
      <c r="D129" s="275" t="s">
        <v>190</v>
      </c>
      <c r="E129" s="218" t="s">
        <v>551</v>
      </c>
      <c r="F129" s="219" t="s">
        <v>546</v>
      </c>
      <c r="G129" s="220" t="s">
        <v>511</v>
      </c>
      <c r="H129" s="221">
        <v>37.210000000000001</v>
      </c>
      <c r="I129" s="222"/>
      <c r="J129" s="223">
        <f>ROUND(I129*H129,2)</f>
        <v>0</v>
      </c>
      <c r="K129" s="219" t="s">
        <v>19</v>
      </c>
      <c r="L129" s="47"/>
      <c r="M129" s="224" t="s">
        <v>19</v>
      </c>
      <c r="N129" s="225" t="s">
        <v>43</v>
      </c>
      <c r="O129" s="87"/>
      <c r="P129" s="226">
        <f>O129*H129</f>
        <v>0</v>
      </c>
      <c r="Q129" s="226">
        <v>0</v>
      </c>
      <c r="R129" s="226">
        <f>Q129*H129</f>
        <v>0</v>
      </c>
      <c r="S129" s="226">
        <v>0</v>
      </c>
      <c r="T129" s="227">
        <f>S129*H129</f>
        <v>0</v>
      </c>
      <c r="U129" s="41"/>
      <c r="V129" s="41"/>
      <c r="W129" s="41"/>
      <c r="X129" s="41"/>
      <c r="Y129" s="41"/>
      <c r="Z129" s="41"/>
      <c r="AA129" s="41"/>
      <c r="AB129" s="41"/>
      <c r="AC129" s="41"/>
      <c r="AD129" s="41"/>
      <c r="AE129" s="41"/>
      <c r="AR129" s="228" t="s">
        <v>226</v>
      </c>
      <c r="AT129" s="228" t="s">
        <v>190</v>
      </c>
      <c r="AU129" s="228" t="s">
        <v>81</v>
      </c>
      <c r="AY129" s="20" t="s">
        <v>186</v>
      </c>
      <c r="BE129" s="229">
        <f>IF(N129="základní",J129,0)</f>
        <v>0</v>
      </c>
      <c r="BF129" s="229">
        <f>IF(N129="snížená",J129,0)</f>
        <v>0</v>
      </c>
      <c r="BG129" s="229">
        <f>IF(N129="zákl. přenesená",J129,0)</f>
        <v>0</v>
      </c>
      <c r="BH129" s="229">
        <f>IF(N129="sníž. přenesená",J129,0)</f>
        <v>0</v>
      </c>
      <c r="BI129" s="229">
        <f>IF(N129="nulová",J129,0)</f>
        <v>0</v>
      </c>
      <c r="BJ129" s="20" t="s">
        <v>79</v>
      </c>
      <c r="BK129" s="229">
        <f>ROUND(I129*H129,2)</f>
        <v>0</v>
      </c>
      <c r="BL129" s="20" t="s">
        <v>226</v>
      </c>
      <c r="BM129" s="228" t="s">
        <v>552</v>
      </c>
    </row>
    <row r="130" s="2" customFormat="1">
      <c r="A130" s="41"/>
      <c r="B130" s="42"/>
      <c r="C130" s="43"/>
      <c r="D130" s="230" t="s">
        <v>196</v>
      </c>
      <c r="E130" s="43"/>
      <c r="F130" s="231" t="s">
        <v>548</v>
      </c>
      <c r="G130" s="43"/>
      <c r="H130" s="43"/>
      <c r="I130" s="232"/>
      <c r="J130" s="43"/>
      <c r="K130" s="43"/>
      <c r="L130" s="47"/>
      <c r="M130" s="233"/>
      <c r="N130" s="234"/>
      <c r="O130" s="87"/>
      <c r="P130" s="87"/>
      <c r="Q130" s="87"/>
      <c r="R130" s="87"/>
      <c r="S130" s="87"/>
      <c r="T130" s="88"/>
      <c r="U130" s="41"/>
      <c r="V130" s="41"/>
      <c r="W130" s="41"/>
      <c r="X130" s="41"/>
      <c r="Y130" s="41"/>
      <c r="Z130" s="41"/>
      <c r="AA130" s="41"/>
      <c r="AB130" s="41"/>
      <c r="AC130" s="41"/>
      <c r="AD130" s="41"/>
      <c r="AE130" s="41"/>
      <c r="AT130" s="20" t="s">
        <v>196</v>
      </c>
      <c r="AU130" s="20" t="s">
        <v>81</v>
      </c>
    </row>
    <row r="131" s="2" customFormat="1">
      <c r="A131" s="41"/>
      <c r="B131" s="42"/>
      <c r="C131" s="43"/>
      <c r="D131" s="230" t="s">
        <v>197</v>
      </c>
      <c r="E131" s="43"/>
      <c r="F131" s="235" t="s">
        <v>549</v>
      </c>
      <c r="G131" s="43"/>
      <c r="H131" s="43"/>
      <c r="I131" s="232"/>
      <c r="J131" s="43"/>
      <c r="K131" s="43"/>
      <c r="L131" s="47"/>
      <c r="M131" s="236"/>
      <c r="N131" s="237"/>
      <c r="O131" s="238"/>
      <c r="P131" s="238"/>
      <c r="Q131" s="238"/>
      <c r="R131" s="238"/>
      <c r="S131" s="238"/>
      <c r="T131" s="239"/>
      <c r="U131" s="41"/>
      <c r="V131" s="41"/>
      <c r="W131" s="41"/>
      <c r="X131" s="41"/>
      <c r="Y131" s="41"/>
      <c r="Z131" s="41"/>
      <c r="AA131" s="41"/>
      <c r="AB131" s="41"/>
      <c r="AC131" s="41"/>
      <c r="AD131" s="41"/>
      <c r="AE131" s="41"/>
      <c r="AT131" s="20" t="s">
        <v>197</v>
      </c>
      <c r="AU131" s="20" t="s">
        <v>81</v>
      </c>
    </row>
    <row r="132" s="2" customFormat="1" ht="6.96" customHeight="1">
      <c r="A132" s="41"/>
      <c r="B132" s="62"/>
      <c r="C132" s="63"/>
      <c r="D132" s="63"/>
      <c r="E132" s="63"/>
      <c r="F132" s="63"/>
      <c r="G132" s="63"/>
      <c r="H132" s="63"/>
      <c r="I132" s="63"/>
      <c r="J132" s="63"/>
      <c r="K132" s="63"/>
      <c r="L132" s="47"/>
      <c r="M132" s="41"/>
      <c r="O132" s="41"/>
      <c r="P132" s="41"/>
      <c r="Q132" s="41"/>
      <c r="R132" s="41"/>
      <c r="S132" s="41"/>
      <c r="T132" s="41"/>
      <c r="U132" s="41"/>
      <c r="V132" s="41"/>
      <c r="W132" s="41"/>
      <c r="X132" s="41"/>
      <c r="Y132" s="41"/>
      <c r="Z132" s="41"/>
      <c r="AA132" s="41"/>
      <c r="AB132" s="41"/>
      <c r="AC132" s="41"/>
      <c r="AD132" s="41"/>
      <c r="AE132" s="41"/>
    </row>
  </sheetData>
  <sheetProtection sheet="1" autoFilter="0" formatColumns="0" formatRows="0" objects="1" scenarios="1" spinCount="100000" saltValue="V/eR6FIiGqsm0cHjcluxf3DZXYP2UJKcs9Gpp++vLILkm9c9Z9IcT0SmHVfXk9jOF3LFgmIEnPE1T06HL/vHXg==" hashValue="5/bCh/SKrWxIdF7PsNMrDdP6f8HrCj9FEy83OxOpTR3vmOjiPfc3GLfaL2rDsCBGOdh6dHiRAGiTf9HnrYEFLA==" algorithmName="SHA-512" password="B0C9"/>
  <autoFilter ref="C92:K131"/>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127</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503</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553</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tr">
        <f>IF('Rekapitulace stavby'!AN19="","",'Rekapitulace stavby'!AN19)</f>
        <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tr">
        <f>IF('Rekapitulace stavby'!E20="","",'Rekapitulace stavby'!E20)</f>
        <v xml:space="preserve"> </v>
      </c>
      <c r="F28" s="41"/>
      <c r="G28" s="41"/>
      <c r="H28" s="41"/>
      <c r="I28" s="146" t="s">
        <v>28</v>
      </c>
      <c r="J28" s="136" t="str">
        <f>IF('Rekapitulace stavby'!AN20="","",'Rekapitulace stavby'!AN20)</f>
        <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ROUND(J93,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ROUND((SUM(BE93:BE116)),  2)</f>
        <v>0</v>
      </c>
      <c r="G37" s="41"/>
      <c r="H37" s="41"/>
      <c r="I37" s="161">
        <v>0.20999999999999999</v>
      </c>
      <c r="J37" s="160">
        <f>ROUND(((SUM(BE93:BE116))*I37),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ROUND((SUM(BF93:BF116)),  2)</f>
        <v>0</v>
      </c>
      <c r="G38" s="41"/>
      <c r="H38" s="41"/>
      <c r="I38" s="161">
        <v>0.12</v>
      </c>
      <c r="J38" s="160">
        <f>ROUND(((SUM(BF93:BF116))*I38),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ROUND((SUM(BG93:BG116)),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ROUND((SUM(BH93:BH116)),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ROUND((SUM(BI93:BI116)),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503</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705_100_06 - Výplně otvorů</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 xml:space="preserve"> </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J93</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554</v>
      </c>
      <c r="E68" s="181"/>
      <c r="F68" s="181"/>
      <c r="G68" s="181"/>
      <c r="H68" s="181"/>
      <c r="I68" s="181"/>
      <c r="J68" s="182">
        <f>J94</f>
        <v>0</v>
      </c>
      <c r="K68" s="179"/>
      <c r="L68" s="183"/>
      <c r="S68" s="9"/>
      <c r="T68" s="9"/>
      <c r="U68" s="9"/>
      <c r="V68" s="9"/>
      <c r="W68" s="9"/>
      <c r="X68" s="9"/>
      <c r="Y68" s="9"/>
      <c r="Z68" s="9"/>
      <c r="AA68" s="9"/>
      <c r="AB68" s="9"/>
      <c r="AC68" s="9"/>
      <c r="AD68" s="9"/>
      <c r="AE68" s="9"/>
    </row>
    <row r="69" s="9" customFormat="1" ht="24.96" customHeight="1">
      <c r="A69" s="9"/>
      <c r="B69" s="178"/>
      <c r="C69" s="179"/>
      <c r="D69" s="180" t="s">
        <v>555</v>
      </c>
      <c r="E69" s="181"/>
      <c r="F69" s="181"/>
      <c r="G69" s="181"/>
      <c r="H69" s="181"/>
      <c r="I69" s="181"/>
      <c r="J69" s="182">
        <f>J113</f>
        <v>0</v>
      </c>
      <c r="K69" s="179"/>
      <c r="L69" s="183"/>
      <c r="S69" s="9"/>
      <c r="T69" s="9"/>
      <c r="U69" s="9"/>
      <c r="V69" s="9"/>
      <c r="W69" s="9"/>
      <c r="X69" s="9"/>
      <c r="Y69" s="9"/>
      <c r="Z69" s="9"/>
      <c r="AA69" s="9"/>
      <c r="AB69" s="9"/>
      <c r="AC69" s="9"/>
      <c r="AD69" s="9"/>
      <c r="AE69" s="9"/>
    </row>
    <row r="70" s="2" customFormat="1" ht="21.84"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8"/>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8"/>
      <c r="S75" s="41"/>
      <c r="T75" s="41"/>
      <c r="U75" s="41"/>
      <c r="V75" s="41"/>
      <c r="W75" s="41"/>
      <c r="X75" s="41"/>
      <c r="Y75" s="41"/>
      <c r="Z75" s="41"/>
      <c r="AA75" s="41"/>
      <c r="AB75" s="41"/>
      <c r="AC75" s="41"/>
      <c r="AD75" s="41"/>
      <c r="AE75" s="41"/>
    </row>
    <row r="76" s="2" customFormat="1" ht="24.96" customHeight="1">
      <c r="A76" s="41"/>
      <c r="B76" s="42"/>
      <c r="C76" s="26" t="s">
        <v>171</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173" t="str">
        <f>E7</f>
        <v>Práce a dodávky specifikované v Dodatku č.3 k Dílu IV. dokumentace MVS</v>
      </c>
      <c r="F79" s="35"/>
      <c r="G79" s="35"/>
      <c r="H79" s="35"/>
      <c r="I79" s="43"/>
      <c r="J79" s="43"/>
      <c r="K79" s="43"/>
      <c r="L79" s="148"/>
      <c r="S79" s="41"/>
      <c r="T79" s="41"/>
      <c r="U79" s="41"/>
      <c r="V79" s="41"/>
      <c r="W79" s="41"/>
      <c r="X79" s="41"/>
      <c r="Y79" s="41"/>
      <c r="Z79" s="41"/>
      <c r="AA79" s="41"/>
      <c r="AB79" s="41"/>
      <c r="AC79" s="41"/>
      <c r="AD79" s="41"/>
      <c r="AE79" s="41"/>
    </row>
    <row r="80" s="1" customFormat="1" ht="12" customHeight="1">
      <c r="B80" s="24"/>
      <c r="C80" s="35" t="s">
        <v>160</v>
      </c>
      <c r="D80" s="25"/>
      <c r="E80" s="25"/>
      <c r="F80" s="25"/>
      <c r="G80" s="25"/>
      <c r="H80" s="25"/>
      <c r="I80" s="25"/>
      <c r="J80" s="25"/>
      <c r="K80" s="25"/>
      <c r="L80" s="23"/>
    </row>
    <row r="81" s="1" customFormat="1" ht="16.5" customHeight="1">
      <c r="B81" s="24"/>
      <c r="C81" s="25"/>
      <c r="D81" s="25"/>
      <c r="E81" s="173" t="s">
        <v>161</v>
      </c>
      <c r="F81" s="25"/>
      <c r="G81" s="25"/>
      <c r="H81" s="25"/>
      <c r="I81" s="25"/>
      <c r="J81" s="25"/>
      <c r="K81" s="25"/>
      <c r="L81" s="23"/>
    </row>
    <row r="82" s="1" customFormat="1" ht="12" customHeight="1">
      <c r="B82" s="24"/>
      <c r="C82" s="35" t="s">
        <v>162</v>
      </c>
      <c r="D82" s="25"/>
      <c r="E82" s="25"/>
      <c r="F82" s="25"/>
      <c r="G82" s="25"/>
      <c r="H82" s="25"/>
      <c r="I82" s="25"/>
      <c r="J82" s="25"/>
      <c r="K82" s="25"/>
      <c r="L82" s="23"/>
    </row>
    <row r="83" s="2" customFormat="1" ht="16.5" customHeight="1">
      <c r="A83" s="41"/>
      <c r="B83" s="42"/>
      <c r="C83" s="43"/>
      <c r="D83" s="43"/>
      <c r="E83" s="279" t="s">
        <v>503</v>
      </c>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485</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16.5" customHeight="1">
      <c r="A85" s="41"/>
      <c r="B85" s="42"/>
      <c r="C85" s="43"/>
      <c r="D85" s="43"/>
      <c r="E85" s="72" t="str">
        <f>E13</f>
        <v>SO 705_100_06 - Výplně otvorů</v>
      </c>
      <c r="F85" s="43"/>
      <c r="G85" s="43"/>
      <c r="H85" s="43"/>
      <c r="I85" s="43"/>
      <c r="J85" s="43"/>
      <c r="K85" s="43"/>
      <c r="L85" s="148"/>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Letiště Čáslav</v>
      </c>
      <c r="G87" s="43"/>
      <c r="H87" s="43"/>
      <c r="I87" s="35" t="s">
        <v>23</v>
      </c>
      <c r="J87" s="75" t="str">
        <f>IF(J16="","",J16)</f>
        <v>8. 8. 2025</v>
      </c>
      <c r="K87" s="43"/>
      <c r="L87" s="148"/>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Česká Republika - Ministerstvo obrany ČR</v>
      </c>
      <c r="G89" s="43"/>
      <c r="H89" s="43"/>
      <c r="I89" s="35" t="s">
        <v>31</v>
      </c>
      <c r="J89" s="39" t="str">
        <f>E25</f>
        <v xml:space="preserve">AGA-Letiště, s.r.o. </v>
      </c>
      <c r="K89" s="43"/>
      <c r="L89" s="148"/>
      <c r="S89" s="41"/>
      <c r="T89" s="41"/>
      <c r="U89" s="41"/>
      <c r="V89" s="41"/>
      <c r="W89" s="41"/>
      <c r="X89" s="41"/>
      <c r="Y89" s="41"/>
      <c r="Z89" s="41"/>
      <c r="AA89" s="41"/>
      <c r="AB89" s="41"/>
      <c r="AC89" s="41"/>
      <c r="AD89" s="41"/>
      <c r="AE89" s="41"/>
    </row>
    <row r="90" s="2" customFormat="1" ht="15.15" customHeight="1">
      <c r="A90" s="41"/>
      <c r="B90" s="42"/>
      <c r="C90" s="35" t="s">
        <v>29</v>
      </c>
      <c r="D90" s="43"/>
      <c r="E90" s="43"/>
      <c r="F90" s="30" t="str">
        <f>IF(E22="","",E22)</f>
        <v>Vyplň údaj</v>
      </c>
      <c r="G90" s="43"/>
      <c r="H90" s="43"/>
      <c r="I90" s="35" t="s">
        <v>34</v>
      </c>
      <c r="J90" s="39" t="str">
        <f>E28</f>
        <v xml:space="preserve"> </v>
      </c>
      <c r="K90" s="43"/>
      <c r="L90" s="148"/>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11" customFormat="1" ht="29.28" customHeight="1">
      <c r="A92" s="189"/>
      <c r="B92" s="190"/>
      <c r="C92" s="191" t="s">
        <v>172</v>
      </c>
      <c r="D92" s="192" t="s">
        <v>57</v>
      </c>
      <c r="E92" s="192" t="s">
        <v>53</v>
      </c>
      <c r="F92" s="192" t="s">
        <v>54</v>
      </c>
      <c r="G92" s="192" t="s">
        <v>173</v>
      </c>
      <c r="H92" s="192" t="s">
        <v>174</v>
      </c>
      <c r="I92" s="192" t="s">
        <v>175</v>
      </c>
      <c r="J92" s="192" t="s">
        <v>167</v>
      </c>
      <c r="K92" s="193" t="s">
        <v>176</v>
      </c>
      <c r="L92" s="194"/>
      <c r="M92" s="95" t="s">
        <v>19</v>
      </c>
      <c r="N92" s="96" t="s">
        <v>42</v>
      </c>
      <c r="O92" s="96" t="s">
        <v>177</v>
      </c>
      <c r="P92" s="96" t="s">
        <v>178</v>
      </c>
      <c r="Q92" s="96" t="s">
        <v>179</v>
      </c>
      <c r="R92" s="96" t="s">
        <v>180</v>
      </c>
      <c r="S92" s="96" t="s">
        <v>181</v>
      </c>
      <c r="T92" s="97" t="s">
        <v>182</v>
      </c>
      <c r="U92" s="189"/>
      <c r="V92" s="189"/>
      <c r="W92" s="189"/>
      <c r="X92" s="189"/>
      <c r="Y92" s="189"/>
      <c r="Z92" s="189"/>
      <c r="AA92" s="189"/>
      <c r="AB92" s="189"/>
      <c r="AC92" s="189"/>
      <c r="AD92" s="189"/>
      <c r="AE92" s="189"/>
    </row>
    <row r="93" s="2" customFormat="1" ht="22.8" customHeight="1">
      <c r="A93" s="41"/>
      <c r="B93" s="42"/>
      <c r="C93" s="102" t="s">
        <v>183</v>
      </c>
      <c r="D93" s="43"/>
      <c r="E93" s="43"/>
      <c r="F93" s="43"/>
      <c r="G93" s="43"/>
      <c r="H93" s="43"/>
      <c r="I93" s="43"/>
      <c r="J93" s="195">
        <f>BK93</f>
        <v>0</v>
      </c>
      <c r="K93" s="43"/>
      <c r="L93" s="47"/>
      <c r="M93" s="98"/>
      <c r="N93" s="196"/>
      <c r="O93" s="99"/>
      <c r="P93" s="197">
        <f>P94+P113</f>
        <v>0</v>
      </c>
      <c r="Q93" s="99"/>
      <c r="R93" s="197">
        <f>R94+R113</f>
        <v>0</v>
      </c>
      <c r="S93" s="99"/>
      <c r="T93" s="198">
        <f>T94+T113</f>
        <v>0</v>
      </c>
      <c r="U93" s="41"/>
      <c r="V93" s="41"/>
      <c r="W93" s="41"/>
      <c r="X93" s="41"/>
      <c r="Y93" s="41"/>
      <c r="Z93" s="41"/>
      <c r="AA93" s="41"/>
      <c r="AB93" s="41"/>
      <c r="AC93" s="41"/>
      <c r="AD93" s="41"/>
      <c r="AE93" s="41"/>
      <c r="AT93" s="20" t="s">
        <v>71</v>
      </c>
      <c r="AU93" s="20" t="s">
        <v>168</v>
      </c>
      <c r="BK93" s="199">
        <f>BK94+BK113</f>
        <v>0</v>
      </c>
    </row>
    <row r="94" s="12" customFormat="1" ht="25.92" customHeight="1">
      <c r="A94" s="12"/>
      <c r="B94" s="200"/>
      <c r="C94" s="201"/>
      <c r="D94" s="202" t="s">
        <v>71</v>
      </c>
      <c r="E94" s="203" t="s">
        <v>403</v>
      </c>
      <c r="F94" s="203" t="s">
        <v>126</v>
      </c>
      <c r="G94" s="201"/>
      <c r="H94" s="201"/>
      <c r="I94" s="204"/>
      <c r="J94" s="205">
        <f>BK94</f>
        <v>0</v>
      </c>
      <c r="K94" s="201"/>
      <c r="L94" s="206"/>
      <c r="M94" s="207"/>
      <c r="N94" s="208"/>
      <c r="O94" s="208"/>
      <c r="P94" s="209">
        <f>SUM(P95:P112)</f>
        <v>0</v>
      </c>
      <c r="Q94" s="208"/>
      <c r="R94" s="209">
        <f>SUM(R95:R112)</f>
        <v>0</v>
      </c>
      <c r="S94" s="208"/>
      <c r="T94" s="210">
        <f>SUM(T95:T112)</f>
        <v>0</v>
      </c>
      <c r="U94" s="12"/>
      <c r="V94" s="12"/>
      <c r="W94" s="12"/>
      <c r="X94" s="12"/>
      <c r="Y94" s="12"/>
      <c r="Z94" s="12"/>
      <c r="AA94" s="12"/>
      <c r="AB94" s="12"/>
      <c r="AC94" s="12"/>
      <c r="AD94" s="12"/>
      <c r="AE94" s="12"/>
      <c r="AR94" s="211" t="s">
        <v>79</v>
      </c>
      <c r="AT94" s="212" t="s">
        <v>71</v>
      </c>
      <c r="AU94" s="212" t="s">
        <v>72</v>
      </c>
      <c r="AY94" s="211" t="s">
        <v>186</v>
      </c>
      <c r="BK94" s="213">
        <f>SUM(BK95:BK112)</f>
        <v>0</v>
      </c>
    </row>
    <row r="95" s="2" customFormat="1" ht="24.15" customHeight="1">
      <c r="A95" s="41"/>
      <c r="B95" s="42"/>
      <c r="C95" s="216" t="s">
        <v>311</v>
      </c>
      <c r="D95" s="217" t="s">
        <v>190</v>
      </c>
      <c r="E95" s="218" t="s">
        <v>556</v>
      </c>
      <c r="F95" s="219" t="s">
        <v>557</v>
      </c>
      <c r="G95" s="220" t="s">
        <v>302</v>
      </c>
      <c r="H95" s="221">
        <v>-1</v>
      </c>
      <c r="I95" s="222"/>
      <c r="J95" s="223">
        <f>ROUND(I95*H95,2)</f>
        <v>0</v>
      </c>
      <c r="K95" s="219" t="s">
        <v>19</v>
      </c>
      <c r="L95" s="47"/>
      <c r="M95" s="224" t="s">
        <v>19</v>
      </c>
      <c r="N95" s="225" t="s">
        <v>43</v>
      </c>
      <c r="O95" s="87"/>
      <c r="P95" s="226">
        <f>O95*H95</f>
        <v>0</v>
      </c>
      <c r="Q95" s="226">
        <v>0</v>
      </c>
      <c r="R95" s="226">
        <f>Q95*H95</f>
        <v>0</v>
      </c>
      <c r="S95" s="226">
        <v>0</v>
      </c>
      <c r="T95" s="227">
        <f>S95*H95</f>
        <v>0</v>
      </c>
      <c r="U95" s="41"/>
      <c r="V95" s="41"/>
      <c r="W95" s="41"/>
      <c r="X95" s="41"/>
      <c r="Y95" s="41"/>
      <c r="Z95" s="41"/>
      <c r="AA95" s="41"/>
      <c r="AB95" s="41"/>
      <c r="AC95" s="41"/>
      <c r="AD95" s="41"/>
      <c r="AE95" s="41"/>
      <c r="AR95" s="228" t="s">
        <v>226</v>
      </c>
      <c r="AT95" s="228" t="s">
        <v>190</v>
      </c>
      <c r="AU95" s="228" t="s">
        <v>79</v>
      </c>
      <c r="AY95" s="20" t="s">
        <v>186</v>
      </c>
      <c r="BE95" s="229">
        <f>IF(N95="základní",J95,0)</f>
        <v>0</v>
      </c>
      <c r="BF95" s="229">
        <f>IF(N95="snížená",J95,0)</f>
        <v>0</v>
      </c>
      <c r="BG95" s="229">
        <f>IF(N95="zákl. přenesená",J95,0)</f>
        <v>0</v>
      </c>
      <c r="BH95" s="229">
        <f>IF(N95="sníž. přenesená",J95,0)</f>
        <v>0</v>
      </c>
      <c r="BI95" s="229">
        <f>IF(N95="nulová",J95,0)</f>
        <v>0</v>
      </c>
      <c r="BJ95" s="20" t="s">
        <v>79</v>
      </c>
      <c r="BK95" s="229">
        <f>ROUND(I95*H95,2)</f>
        <v>0</v>
      </c>
      <c r="BL95" s="20" t="s">
        <v>226</v>
      </c>
      <c r="BM95" s="228" t="s">
        <v>558</v>
      </c>
    </row>
    <row r="96" s="2" customFormat="1">
      <c r="A96" s="41"/>
      <c r="B96" s="42"/>
      <c r="C96" s="43"/>
      <c r="D96" s="230" t="s">
        <v>196</v>
      </c>
      <c r="E96" s="43"/>
      <c r="F96" s="231" t="s">
        <v>559</v>
      </c>
      <c r="G96" s="43"/>
      <c r="H96" s="43"/>
      <c r="I96" s="232"/>
      <c r="J96" s="43"/>
      <c r="K96" s="43"/>
      <c r="L96" s="47"/>
      <c r="M96" s="233"/>
      <c r="N96" s="234"/>
      <c r="O96" s="87"/>
      <c r="P96" s="87"/>
      <c r="Q96" s="87"/>
      <c r="R96" s="87"/>
      <c r="S96" s="87"/>
      <c r="T96" s="88"/>
      <c r="U96" s="41"/>
      <c r="V96" s="41"/>
      <c r="W96" s="41"/>
      <c r="X96" s="41"/>
      <c r="Y96" s="41"/>
      <c r="Z96" s="41"/>
      <c r="AA96" s="41"/>
      <c r="AB96" s="41"/>
      <c r="AC96" s="41"/>
      <c r="AD96" s="41"/>
      <c r="AE96" s="41"/>
      <c r="AT96" s="20" t="s">
        <v>196</v>
      </c>
      <c r="AU96" s="20" t="s">
        <v>79</v>
      </c>
    </row>
    <row r="97" s="2" customFormat="1">
      <c r="A97" s="41"/>
      <c r="B97" s="42"/>
      <c r="C97" s="43"/>
      <c r="D97" s="230" t="s">
        <v>197</v>
      </c>
      <c r="E97" s="43"/>
      <c r="F97" s="235" t="s">
        <v>560</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197</v>
      </c>
      <c r="AU97" s="20" t="s">
        <v>79</v>
      </c>
    </row>
    <row r="98" s="2" customFormat="1" ht="24.15" customHeight="1">
      <c r="A98" s="41"/>
      <c r="B98" s="42"/>
      <c r="C98" s="216" t="s">
        <v>558</v>
      </c>
      <c r="D98" s="275" t="s">
        <v>190</v>
      </c>
      <c r="E98" s="218" t="s">
        <v>561</v>
      </c>
      <c r="F98" s="219" t="s">
        <v>557</v>
      </c>
      <c r="G98" s="220" t="s">
        <v>302</v>
      </c>
      <c r="H98" s="221">
        <v>1</v>
      </c>
      <c r="I98" s="222"/>
      <c r="J98" s="223">
        <f>ROUND(I98*H98,2)</f>
        <v>0</v>
      </c>
      <c r="K98" s="219" t="s">
        <v>19</v>
      </c>
      <c r="L98" s="47"/>
      <c r="M98" s="224" t="s">
        <v>19</v>
      </c>
      <c r="N98" s="225" t="s">
        <v>43</v>
      </c>
      <c r="O98" s="87"/>
      <c r="P98" s="226">
        <f>O98*H98</f>
        <v>0</v>
      </c>
      <c r="Q98" s="226">
        <v>0</v>
      </c>
      <c r="R98" s="226">
        <f>Q98*H98</f>
        <v>0</v>
      </c>
      <c r="S98" s="226">
        <v>0</v>
      </c>
      <c r="T98" s="227">
        <f>S98*H98</f>
        <v>0</v>
      </c>
      <c r="U98" s="41"/>
      <c r="V98" s="41"/>
      <c r="W98" s="41"/>
      <c r="X98" s="41"/>
      <c r="Y98" s="41"/>
      <c r="Z98" s="41"/>
      <c r="AA98" s="41"/>
      <c r="AB98" s="41"/>
      <c r="AC98" s="41"/>
      <c r="AD98" s="41"/>
      <c r="AE98" s="41"/>
      <c r="AR98" s="228" t="s">
        <v>226</v>
      </c>
      <c r="AT98" s="228" t="s">
        <v>190</v>
      </c>
      <c r="AU98" s="228" t="s">
        <v>79</v>
      </c>
      <c r="AY98" s="20" t="s">
        <v>186</v>
      </c>
      <c r="BE98" s="229">
        <f>IF(N98="základní",J98,0)</f>
        <v>0</v>
      </c>
      <c r="BF98" s="229">
        <f>IF(N98="snížená",J98,0)</f>
        <v>0</v>
      </c>
      <c r="BG98" s="229">
        <f>IF(N98="zákl. přenesená",J98,0)</f>
        <v>0</v>
      </c>
      <c r="BH98" s="229">
        <f>IF(N98="sníž. přenesená",J98,0)</f>
        <v>0</v>
      </c>
      <c r="BI98" s="229">
        <f>IF(N98="nulová",J98,0)</f>
        <v>0</v>
      </c>
      <c r="BJ98" s="20" t="s">
        <v>79</v>
      </c>
      <c r="BK98" s="229">
        <f>ROUND(I98*H98,2)</f>
        <v>0</v>
      </c>
      <c r="BL98" s="20" t="s">
        <v>226</v>
      </c>
      <c r="BM98" s="228" t="s">
        <v>562</v>
      </c>
    </row>
    <row r="99" s="2" customFormat="1">
      <c r="A99" s="41"/>
      <c r="B99" s="42"/>
      <c r="C99" s="43"/>
      <c r="D99" s="230" t="s">
        <v>196</v>
      </c>
      <c r="E99" s="43"/>
      <c r="F99" s="231" t="s">
        <v>563</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196</v>
      </c>
      <c r="AU99" s="20" t="s">
        <v>79</v>
      </c>
    </row>
    <row r="100" s="2" customFormat="1">
      <c r="A100" s="41"/>
      <c r="B100" s="42"/>
      <c r="C100" s="43"/>
      <c r="D100" s="230" t="s">
        <v>197</v>
      </c>
      <c r="E100" s="43"/>
      <c r="F100" s="235" t="s">
        <v>560</v>
      </c>
      <c r="G100" s="43"/>
      <c r="H100" s="43"/>
      <c r="I100" s="232"/>
      <c r="J100" s="43"/>
      <c r="K100" s="43"/>
      <c r="L100" s="47"/>
      <c r="M100" s="233"/>
      <c r="N100" s="234"/>
      <c r="O100" s="87"/>
      <c r="P100" s="87"/>
      <c r="Q100" s="87"/>
      <c r="R100" s="87"/>
      <c r="S100" s="87"/>
      <c r="T100" s="88"/>
      <c r="U100" s="41"/>
      <c r="V100" s="41"/>
      <c r="W100" s="41"/>
      <c r="X100" s="41"/>
      <c r="Y100" s="41"/>
      <c r="Z100" s="41"/>
      <c r="AA100" s="41"/>
      <c r="AB100" s="41"/>
      <c r="AC100" s="41"/>
      <c r="AD100" s="41"/>
      <c r="AE100" s="41"/>
      <c r="AT100" s="20" t="s">
        <v>197</v>
      </c>
      <c r="AU100" s="20" t="s">
        <v>79</v>
      </c>
    </row>
    <row r="101" s="2" customFormat="1" ht="33" customHeight="1">
      <c r="A101" s="41"/>
      <c r="B101" s="42"/>
      <c r="C101" s="216" t="s">
        <v>417</v>
      </c>
      <c r="D101" s="217" t="s">
        <v>190</v>
      </c>
      <c r="E101" s="218" t="s">
        <v>564</v>
      </c>
      <c r="F101" s="219" t="s">
        <v>565</v>
      </c>
      <c r="G101" s="220" t="s">
        <v>302</v>
      </c>
      <c r="H101" s="221">
        <v>-2</v>
      </c>
      <c r="I101" s="222"/>
      <c r="J101" s="223">
        <f>ROUND(I101*H101,2)</f>
        <v>0</v>
      </c>
      <c r="K101" s="219" t="s">
        <v>19</v>
      </c>
      <c r="L101" s="47"/>
      <c r="M101" s="224" t="s">
        <v>19</v>
      </c>
      <c r="N101" s="225" t="s">
        <v>43</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226</v>
      </c>
      <c r="AT101" s="228" t="s">
        <v>190</v>
      </c>
      <c r="AU101" s="228" t="s">
        <v>79</v>
      </c>
      <c r="AY101" s="20" t="s">
        <v>186</v>
      </c>
      <c r="BE101" s="229">
        <f>IF(N101="základní",J101,0)</f>
        <v>0</v>
      </c>
      <c r="BF101" s="229">
        <f>IF(N101="snížená",J101,0)</f>
        <v>0</v>
      </c>
      <c r="BG101" s="229">
        <f>IF(N101="zákl. přenesená",J101,0)</f>
        <v>0</v>
      </c>
      <c r="BH101" s="229">
        <f>IF(N101="sníž. přenesená",J101,0)</f>
        <v>0</v>
      </c>
      <c r="BI101" s="229">
        <f>IF(N101="nulová",J101,0)</f>
        <v>0</v>
      </c>
      <c r="BJ101" s="20" t="s">
        <v>79</v>
      </c>
      <c r="BK101" s="229">
        <f>ROUND(I101*H101,2)</f>
        <v>0</v>
      </c>
      <c r="BL101" s="20" t="s">
        <v>226</v>
      </c>
      <c r="BM101" s="228" t="s">
        <v>420</v>
      </c>
    </row>
    <row r="102" s="2" customFormat="1">
      <c r="A102" s="41"/>
      <c r="B102" s="42"/>
      <c r="C102" s="43"/>
      <c r="D102" s="230" t="s">
        <v>196</v>
      </c>
      <c r="E102" s="43"/>
      <c r="F102" s="231" t="s">
        <v>566</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196</v>
      </c>
      <c r="AU102" s="20" t="s">
        <v>79</v>
      </c>
    </row>
    <row r="103" s="2" customFormat="1">
      <c r="A103" s="41"/>
      <c r="B103" s="42"/>
      <c r="C103" s="43"/>
      <c r="D103" s="230" t="s">
        <v>197</v>
      </c>
      <c r="E103" s="43"/>
      <c r="F103" s="235" t="s">
        <v>567</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197</v>
      </c>
      <c r="AU103" s="20" t="s">
        <v>79</v>
      </c>
    </row>
    <row r="104" s="2" customFormat="1" ht="33" customHeight="1">
      <c r="A104" s="41"/>
      <c r="B104" s="42"/>
      <c r="C104" s="216" t="s">
        <v>568</v>
      </c>
      <c r="D104" s="275" t="s">
        <v>190</v>
      </c>
      <c r="E104" s="218" t="s">
        <v>569</v>
      </c>
      <c r="F104" s="219" t="s">
        <v>565</v>
      </c>
      <c r="G104" s="220" t="s">
        <v>302</v>
      </c>
      <c r="H104" s="221">
        <v>2</v>
      </c>
      <c r="I104" s="222"/>
      <c r="J104" s="223">
        <f>ROUND(I104*H104,2)</f>
        <v>0</v>
      </c>
      <c r="K104" s="219" t="s">
        <v>19</v>
      </c>
      <c r="L104" s="47"/>
      <c r="M104" s="224" t="s">
        <v>19</v>
      </c>
      <c r="N104" s="225" t="s">
        <v>43</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226</v>
      </c>
      <c r="AT104" s="228" t="s">
        <v>190</v>
      </c>
      <c r="AU104" s="228" t="s">
        <v>79</v>
      </c>
      <c r="AY104" s="20" t="s">
        <v>186</v>
      </c>
      <c r="BE104" s="229">
        <f>IF(N104="základní",J104,0)</f>
        <v>0</v>
      </c>
      <c r="BF104" s="229">
        <f>IF(N104="snížená",J104,0)</f>
        <v>0</v>
      </c>
      <c r="BG104" s="229">
        <f>IF(N104="zákl. přenesená",J104,0)</f>
        <v>0</v>
      </c>
      <c r="BH104" s="229">
        <f>IF(N104="sníž. přenesená",J104,0)</f>
        <v>0</v>
      </c>
      <c r="BI104" s="229">
        <f>IF(N104="nulová",J104,0)</f>
        <v>0</v>
      </c>
      <c r="BJ104" s="20" t="s">
        <v>79</v>
      </c>
      <c r="BK104" s="229">
        <f>ROUND(I104*H104,2)</f>
        <v>0</v>
      </c>
      <c r="BL104" s="20" t="s">
        <v>226</v>
      </c>
      <c r="BM104" s="228" t="s">
        <v>570</v>
      </c>
    </row>
    <row r="105" s="2" customFormat="1">
      <c r="A105" s="41"/>
      <c r="B105" s="42"/>
      <c r="C105" s="43"/>
      <c r="D105" s="230" t="s">
        <v>196</v>
      </c>
      <c r="E105" s="43"/>
      <c r="F105" s="231" t="s">
        <v>571</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196</v>
      </c>
      <c r="AU105" s="20" t="s">
        <v>79</v>
      </c>
    </row>
    <row r="106" s="2" customFormat="1">
      <c r="A106" s="41"/>
      <c r="B106" s="42"/>
      <c r="C106" s="43"/>
      <c r="D106" s="230" t="s">
        <v>197</v>
      </c>
      <c r="E106" s="43"/>
      <c r="F106" s="235" t="s">
        <v>567</v>
      </c>
      <c r="G106" s="43"/>
      <c r="H106" s="43"/>
      <c r="I106" s="232"/>
      <c r="J106" s="43"/>
      <c r="K106" s="43"/>
      <c r="L106" s="47"/>
      <c r="M106" s="233"/>
      <c r="N106" s="234"/>
      <c r="O106" s="87"/>
      <c r="P106" s="87"/>
      <c r="Q106" s="87"/>
      <c r="R106" s="87"/>
      <c r="S106" s="87"/>
      <c r="T106" s="88"/>
      <c r="U106" s="41"/>
      <c r="V106" s="41"/>
      <c r="W106" s="41"/>
      <c r="X106" s="41"/>
      <c r="Y106" s="41"/>
      <c r="Z106" s="41"/>
      <c r="AA106" s="41"/>
      <c r="AB106" s="41"/>
      <c r="AC106" s="41"/>
      <c r="AD106" s="41"/>
      <c r="AE106" s="41"/>
      <c r="AT106" s="20" t="s">
        <v>197</v>
      </c>
      <c r="AU106" s="20" t="s">
        <v>79</v>
      </c>
    </row>
    <row r="107" s="2" customFormat="1" ht="33" customHeight="1">
      <c r="A107" s="41"/>
      <c r="B107" s="42"/>
      <c r="C107" s="216" t="s">
        <v>199</v>
      </c>
      <c r="D107" s="217" t="s">
        <v>190</v>
      </c>
      <c r="E107" s="218" t="s">
        <v>572</v>
      </c>
      <c r="F107" s="219" t="s">
        <v>573</v>
      </c>
      <c r="G107" s="220" t="s">
        <v>302</v>
      </c>
      <c r="H107" s="221">
        <v>-1</v>
      </c>
      <c r="I107" s="222"/>
      <c r="J107" s="223">
        <f>ROUND(I107*H107,2)</f>
        <v>0</v>
      </c>
      <c r="K107" s="219" t="s">
        <v>19</v>
      </c>
      <c r="L107" s="47"/>
      <c r="M107" s="224" t="s">
        <v>19</v>
      </c>
      <c r="N107" s="225" t="s">
        <v>43</v>
      </c>
      <c r="O107" s="87"/>
      <c r="P107" s="226">
        <f>O107*H107</f>
        <v>0</v>
      </c>
      <c r="Q107" s="226">
        <v>0</v>
      </c>
      <c r="R107" s="226">
        <f>Q107*H107</f>
        <v>0</v>
      </c>
      <c r="S107" s="226">
        <v>0</v>
      </c>
      <c r="T107" s="227">
        <f>S107*H107</f>
        <v>0</v>
      </c>
      <c r="U107" s="41"/>
      <c r="V107" s="41"/>
      <c r="W107" s="41"/>
      <c r="X107" s="41"/>
      <c r="Y107" s="41"/>
      <c r="Z107" s="41"/>
      <c r="AA107" s="41"/>
      <c r="AB107" s="41"/>
      <c r="AC107" s="41"/>
      <c r="AD107" s="41"/>
      <c r="AE107" s="41"/>
      <c r="AR107" s="228" t="s">
        <v>226</v>
      </c>
      <c r="AT107" s="228" t="s">
        <v>190</v>
      </c>
      <c r="AU107" s="228" t="s">
        <v>79</v>
      </c>
      <c r="AY107" s="20" t="s">
        <v>186</v>
      </c>
      <c r="BE107" s="229">
        <f>IF(N107="základní",J107,0)</f>
        <v>0</v>
      </c>
      <c r="BF107" s="229">
        <f>IF(N107="snížená",J107,0)</f>
        <v>0</v>
      </c>
      <c r="BG107" s="229">
        <f>IF(N107="zákl. přenesená",J107,0)</f>
        <v>0</v>
      </c>
      <c r="BH107" s="229">
        <f>IF(N107="sníž. přenesená",J107,0)</f>
        <v>0</v>
      </c>
      <c r="BI107" s="229">
        <f>IF(N107="nulová",J107,0)</f>
        <v>0</v>
      </c>
      <c r="BJ107" s="20" t="s">
        <v>79</v>
      </c>
      <c r="BK107" s="229">
        <f>ROUND(I107*H107,2)</f>
        <v>0</v>
      </c>
      <c r="BL107" s="20" t="s">
        <v>226</v>
      </c>
      <c r="BM107" s="228" t="s">
        <v>574</v>
      </c>
    </row>
    <row r="108" s="2" customFormat="1">
      <c r="A108" s="41"/>
      <c r="B108" s="42"/>
      <c r="C108" s="43"/>
      <c r="D108" s="230" t="s">
        <v>196</v>
      </c>
      <c r="E108" s="43"/>
      <c r="F108" s="231" t="s">
        <v>575</v>
      </c>
      <c r="G108" s="43"/>
      <c r="H108" s="43"/>
      <c r="I108" s="232"/>
      <c r="J108" s="43"/>
      <c r="K108" s="43"/>
      <c r="L108" s="47"/>
      <c r="M108" s="233"/>
      <c r="N108" s="234"/>
      <c r="O108" s="87"/>
      <c r="P108" s="87"/>
      <c r="Q108" s="87"/>
      <c r="R108" s="87"/>
      <c r="S108" s="87"/>
      <c r="T108" s="88"/>
      <c r="U108" s="41"/>
      <c r="V108" s="41"/>
      <c r="W108" s="41"/>
      <c r="X108" s="41"/>
      <c r="Y108" s="41"/>
      <c r="Z108" s="41"/>
      <c r="AA108" s="41"/>
      <c r="AB108" s="41"/>
      <c r="AC108" s="41"/>
      <c r="AD108" s="41"/>
      <c r="AE108" s="41"/>
      <c r="AT108" s="20" t="s">
        <v>196</v>
      </c>
      <c r="AU108" s="20" t="s">
        <v>79</v>
      </c>
    </row>
    <row r="109" s="2" customFormat="1">
      <c r="A109" s="41"/>
      <c r="B109" s="42"/>
      <c r="C109" s="43"/>
      <c r="D109" s="230" t="s">
        <v>197</v>
      </c>
      <c r="E109" s="43"/>
      <c r="F109" s="235" t="s">
        <v>576</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197</v>
      </c>
      <c r="AU109" s="20" t="s">
        <v>79</v>
      </c>
    </row>
    <row r="110" s="2" customFormat="1" ht="33" customHeight="1">
      <c r="A110" s="41"/>
      <c r="B110" s="42"/>
      <c r="C110" s="216" t="s">
        <v>420</v>
      </c>
      <c r="D110" s="275" t="s">
        <v>190</v>
      </c>
      <c r="E110" s="218" t="s">
        <v>577</v>
      </c>
      <c r="F110" s="219" t="s">
        <v>573</v>
      </c>
      <c r="G110" s="220" t="s">
        <v>302</v>
      </c>
      <c r="H110" s="221">
        <v>1</v>
      </c>
      <c r="I110" s="222"/>
      <c r="J110" s="223">
        <f>ROUND(I110*H110,2)</f>
        <v>0</v>
      </c>
      <c r="K110" s="219" t="s">
        <v>19</v>
      </c>
      <c r="L110" s="47"/>
      <c r="M110" s="224" t="s">
        <v>19</v>
      </c>
      <c r="N110" s="225" t="s">
        <v>43</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226</v>
      </c>
      <c r="AT110" s="228" t="s">
        <v>190</v>
      </c>
      <c r="AU110" s="228" t="s">
        <v>79</v>
      </c>
      <c r="AY110" s="20" t="s">
        <v>186</v>
      </c>
      <c r="BE110" s="229">
        <f>IF(N110="základní",J110,0)</f>
        <v>0</v>
      </c>
      <c r="BF110" s="229">
        <f>IF(N110="snížená",J110,0)</f>
        <v>0</v>
      </c>
      <c r="BG110" s="229">
        <f>IF(N110="zákl. přenesená",J110,0)</f>
        <v>0</v>
      </c>
      <c r="BH110" s="229">
        <f>IF(N110="sníž. přenesená",J110,0)</f>
        <v>0</v>
      </c>
      <c r="BI110" s="229">
        <f>IF(N110="nulová",J110,0)</f>
        <v>0</v>
      </c>
      <c r="BJ110" s="20" t="s">
        <v>79</v>
      </c>
      <c r="BK110" s="229">
        <f>ROUND(I110*H110,2)</f>
        <v>0</v>
      </c>
      <c r="BL110" s="20" t="s">
        <v>226</v>
      </c>
      <c r="BM110" s="228" t="s">
        <v>578</v>
      </c>
    </row>
    <row r="111" s="2" customFormat="1">
      <c r="A111" s="41"/>
      <c r="B111" s="42"/>
      <c r="C111" s="43"/>
      <c r="D111" s="230" t="s">
        <v>196</v>
      </c>
      <c r="E111" s="43"/>
      <c r="F111" s="231" t="s">
        <v>579</v>
      </c>
      <c r="G111" s="43"/>
      <c r="H111" s="43"/>
      <c r="I111" s="232"/>
      <c r="J111" s="43"/>
      <c r="K111" s="43"/>
      <c r="L111" s="47"/>
      <c r="M111" s="233"/>
      <c r="N111" s="234"/>
      <c r="O111" s="87"/>
      <c r="P111" s="87"/>
      <c r="Q111" s="87"/>
      <c r="R111" s="87"/>
      <c r="S111" s="87"/>
      <c r="T111" s="88"/>
      <c r="U111" s="41"/>
      <c r="V111" s="41"/>
      <c r="W111" s="41"/>
      <c r="X111" s="41"/>
      <c r="Y111" s="41"/>
      <c r="Z111" s="41"/>
      <c r="AA111" s="41"/>
      <c r="AB111" s="41"/>
      <c r="AC111" s="41"/>
      <c r="AD111" s="41"/>
      <c r="AE111" s="41"/>
      <c r="AT111" s="20" t="s">
        <v>196</v>
      </c>
      <c r="AU111" s="20" t="s">
        <v>79</v>
      </c>
    </row>
    <row r="112" s="2" customFormat="1">
      <c r="A112" s="41"/>
      <c r="B112" s="42"/>
      <c r="C112" s="43"/>
      <c r="D112" s="230" t="s">
        <v>197</v>
      </c>
      <c r="E112" s="43"/>
      <c r="F112" s="235" t="s">
        <v>576</v>
      </c>
      <c r="G112" s="43"/>
      <c r="H112" s="43"/>
      <c r="I112" s="232"/>
      <c r="J112" s="43"/>
      <c r="K112" s="43"/>
      <c r="L112" s="47"/>
      <c r="M112" s="233"/>
      <c r="N112" s="234"/>
      <c r="O112" s="87"/>
      <c r="P112" s="87"/>
      <c r="Q112" s="87"/>
      <c r="R112" s="87"/>
      <c r="S112" s="87"/>
      <c r="T112" s="88"/>
      <c r="U112" s="41"/>
      <c r="V112" s="41"/>
      <c r="W112" s="41"/>
      <c r="X112" s="41"/>
      <c r="Y112" s="41"/>
      <c r="Z112" s="41"/>
      <c r="AA112" s="41"/>
      <c r="AB112" s="41"/>
      <c r="AC112" s="41"/>
      <c r="AD112" s="41"/>
      <c r="AE112" s="41"/>
      <c r="AT112" s="20" t="s">
        <v>197</v>
      </c>
      <c r="AU112" s="20" t="s">
        <v>79</v>
      </c>
    </row>
    <row r="113" s="12" customFormat="1" ht="25.92" customHeight="1">
      <c r="A113" s="12"/>
      <c r="B113" s="200"/>
      <c r="C113" s="201"/>
      <c r="D113" s="202" t="s">
        <v>71</v>
      </c>
      <c r="E113" s="203" t="s">
        <v>580</v>
      </c>
      <c r="F113" s="203" t="s">
        <v>581</v>
      </c>
      <c r="G113" s="201"/>
      <c r="H113" s="201"/>
      <c r="I113" s="204"/>
      <c r="J113" s="205">
        <f>BK113</f>
        <v>0</v>
      </c>
      <c r="K113" s="201"/>
      <c r="L113" s="206"/>
      <c r="M113" s="207"/>
      <c r="N113" s="208"/>
      <c r="O113" s="208"/>
      <c r="P113" s="209">
        <f>SUM(P114:P116)</f>
        <v>0</v>
      </c>
      <c r="Q113" s="208"/>
      <c r="R113" s="209">
        <f>SUM(R114:R116)</f>
        <v>0</v>
      </c>
      <c r="S113" s="208"/>
      <c r="T113" s="210">
        <f>SUM(T114:T116)</f>
        <v>0</v>
      </c>
      <c r="U113" s="12"/>
      <c r="V113" s="12"/>
      <c r="W113" s="12"/>
      <c r="X113" s="12"/>
      <c r="Y113" s="12"/>
      <c r="Z113" s="12"/>
      <c r="AA113" s="12"/>
      <c r="AB113" s="12"/>
      <c r="AC113" s="12"/>
      <c r="AD113" s="12"/>
      <c r="AE113" s="12"/>
      <c r="AR113" s="211" t="s">
        <v>81</v>
      </c>
      <c r="AT113" s="212" t="s">
        <v>71</v>
      </c>
      <c r="AU113" s="212" t="s">
        <v>72</v>
      </c>
      <c r="AY113" s="211" t="s">
        <v>186</v>
      </c>
      <c r="BK113" s="213">
        <f>SUM(BK114:BK116)</f>
        <v>0</v>
      </c>
    </row>
    <row r="114" s="2" customFormat="1" ht="16.5" customHeight="1">
      <c r="A114" s="41"/>
      <c r="B114" s="42"/>
      <c r="C114" s="216" t="s">
        <v>582</v>
      </c>
      <c r="D114" s="240" t="s">
        <v>190</v>
      </c>
      <c r="E114" s="218" t="s">
        <v>583</v>
      </c>
      <c r="F114" s="219" t="s">
        <v>584</v>
      </c>
      <c r="G114" s="220" t="s">
        <v>324</v>
      </c>
      <c r="H114" s="278"/>
      <c r="I114" s="222"/>
      <c r="J114" s="223">
        <f>ROUND(I114*H114,2)</f>
        <v>0</v>
      </c>
      <c r="K114" s="219" t="s">
        <v>225</v>
      </c>
      <c r="L114" s="47"/>
      <c r="M114" s="224" t="s">
        <v>19</v>
      </c>
      <c r="N114" s="225" t="s">
        <v>43</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311</v>
      </c>
      <c r="AT114" s="228" t="s">
        <v>190</v>
      </c>
      <c r="AU114" s="228" t="s">
        <v>79</v>
      </c>
      <c r="AY114" s="20" t="s">
        <v>186</v>
      </c>
      <c r="BE114" s="229">
        <f>IF(N114="základní",J114,0)</f>
        <v>0</v>
      </c>
      <c r="BF114" s="229">
        <f>IF(N114="snížená",J114,0)</f>
        <v>0</v>
      </c>
      <c r="BG114" s="229">
        <f>IF(N114="zákl. přenesená",J114,0)</f>
        <v>0</v>
      </c>
      <c r="BH114" s="229">
        <f>IF(N114="sníž. přenesená",J114,0)</f>
        <v>0</v>
      </c>
      <c r="BI114" s="229">
        <f>IF(N114="nulová",J114,0)</f>
        <v>0</v>
      </c>
      <c r="BJ114" s="20" t="s">
        <v>79</v>
      </c>
      <c r="BK114" s="229">
        <f>ROUND(I114*H114,2)</f>
        <v>0</v>
      </c>
      <c r="BL114" s="20" t="s">
        <v>311</v>
      </c>
      <c r="BM114" s="228" t="s">
        <v>585</v>
      </c>
    </row>
    <row r="115" s="2" customFormat="1">
      <c r="A115" s="41"/>
      <c r="B115" s="42"/>
      <c r="C115" s="43"/>
      <c r="D115" s="230" t="s">
        <v>196</v>
      </c>
      <c r="E115" s="43"/>
      <c r="F115" s="231" t="s">
        <v>586</v>
      </c>
      <c r="G115" s="43"/>
      <c r="H115" s="43"/>
      <c r="I115" s="232"/>
      <c r="J115" s="43"/>
      <c r="K115" s="43"/>
      <c r="L115" s="47"/>
      <c r="M115" s="233"/>
      <c r="N115" s="234"/>
      <c r="O115" s="87"/>
      <c r="P115" s="87"/>
      <c r="Q115" s="87"/>
      <c r="R115" s="87"/>
      <c r="S115" s="87"/>
      <c r="T115" s="88"/>
      <c r="U115" s="41"/>
      <c r="V115" s="41"/>
      <c r="W115" s="41"/>
      <c r="X115" s="41"/>
      <c r="Y115" s="41"/>
      <c r="Z115" s="41"/>
      <c r="AA115" s="41"/>
      <c r="AB115" s="41"/>
      <c r="AC115" s="41"/>
      <c r="AD115" s="41"/>
      <c r="AE115" s="41"/>
      <c r="AT115" s="20" t="s">
        <v>196</v>
      </c>
      <c r="AU115" s="20" t="s">
        <v>79</v>
      </c>
    </row>
    <row r="116" s="2" customFormat="1">
      <c r="A116" s="41"/>
      <c r="B116" s="42"/>
      <c r="C116" s="43"/>
      <c r="D116" s="241" t="s">
        <v>229</v>
      </c>
      <c r="E116" s="43"/>
      <c r="F116" s="242" t="s">
        <v>587</v>
      </c>
      <c r="G116" s="43"/>
      <c r="H116" s="43"/>
      <c r="I116" s="232"/>
      <c r="J116" s="43"/>
      <c r="K116" s="43"/>
      <c r="L116" s="47"/>
      <c r="M116" s="236"/>
      <c r="N116" s="237"/>
      <c r="O116" s="238"/>
      <c r="P116" s="238"/>
      <c r="Q116" s="238"/>
      <c r="R116" s="238"/>
      <c r="S116" s="238"/>
      <c r="T116" s="239"/>
      <c r="U116" s="41"/>
      <c r="V116" s="41"/>
      <c r="W116" s="41"/>
      <c r="X116" s="41"/>
      <c r="Y116" s="41"/>
      <c r="Z116" s="41"/>
      <c r="AA116" s="41"/>
      <c r="AB116" s="41"/>
      <c r="AC116" s="41"/>
      <c r="AD116" s="41"/>
      <c r="AE116" s="41"/>
      <c r="AT116" s="20" t="s">
        <v>229</v>
      </c>
      <c r="AU116" s="20" t="s">
        <v>79</v>
      </c>
    </row>
    <row r="117" s="2" customFormat="1" ht="6.96" customHeight="1">
      <c r="A117" s="41"/>
      <c r="B117" s="62"/>
      <c r="C117" s="63"/>
      <c r="D117" s="63"/>
      <c r="E117" s="63"/>
      <c r="F117" s="63"/>
      <c r="G117" s="63"/>
      <c r="H117" s="63"/>
      <c r="I117" s="63"/>
      <c r="J117" s="63"/>
      <c r="K117" s="63"/>
      <c r="L117" s="47"/>
      <c r="M117" s="41"/>
      <c r="O117" s="41"/>
      <c r="P117" s="41"/>
      <c r="Q117" s="41"/>
      <c r="R117" s="41"/>
      <c r="S117" s="41"/>
      <c r="T117" s="41"/>
      <c r="U117" s="41"/>
      <c r="V117" s="41"/>
      <c r="W117" s="41"/>
      <c r="X117" s="41"/>
      <c r="Y117" s="41"/>
      <c r="Z117" s="41"/>
      <c r="AA117" s="41"/>
      <c r="AB117" s="41"/>
      <c r="AC117" s="41"/>
      <c r="AD117" s="41"/>
      <c r="AE117" s="41"/>
    </row>
  </sheetData>
  <sheetProtection sheet="1" autoFilter="0" formatColumns="0" formatRows="0" objects="1" scenarios="1" spinCount="100000" saltValue="tg/g5uoFJ2H9Z/ts1eF1JuzuAx2qY5Bmt8kEYsJ56kJCW2zmpCMzMDfJTbrONywitTZMEZF8K8jLyj0WXqSR7w==" hashValue="DFiMM1GfqUAaStuL/B01hZCndIhymmxC55gnasCsFjjQe4CQIQkXcAl/FQqt/4zHpRXIrQzXuRKjFHH56dM9Dg==" algorithmName="SHA-512" password="B0C9"/>
  <autoFilter ref="C92:K11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116" r:id="rId1" display="https://podminky.urs.cz/item/CS_URS_2024_02/998767203"/>
  </hyperlinks>
  <pageMargins left="0.39375" right="0.39375" top="0.39375" bottom="0.39375" header="0" footer="0"/>
  <pageSetup paperSize="9" orientation="landscape" blackAndWhite="1" fitToHeight="100"/>
  <headerFooter>
    <oddFooter>&amp;CStrana &amp;P z &amp;N</oddFooter>
  </headerFooter>
  <drawing r:id="rId2"/>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133</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588</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589</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
        <v>19</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
        <v>487</v>
      </c>
      <c r="F28" s="41"/>
      <c r="G28" s="41"/>
      <c r="H28" s="41"/>
      <c r="I28" s="146" t="s">
        <v>28</v>
      </c>
      <c r="J28" s="136" t="s">
        <v>19</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ROUND(J96,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ROUND((SUM(BE96:BE131)),  2)</f>
        <v>0</v>
      </c>
      <c r="G37" s="41"/>
      <c r="H37" s="41"/>
      <c r="I37" s="161">
        <v>0.20999999999999999</v>
      </c>
      <c r="J37" s="160">
        <f>ROUND(((SUM(BE96:BE131))*I37),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ROUND((SUM(BF96:BF131)),  2)</f>
        <v>0</v>
      </c>
      <c r="G38" s="41"/>
      <c r="H38" s="41"/>
      <c r="I38" s="161">
        <v>0.12</v>
      </c>
      <c r="J38" s="160">
        <f>ROUND(((SUM(BF96:BF131))*I38),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ROUND((SUM(BG96:BG131)),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ROUND((SUM(BH96:BH131)),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ROUND((SUM(BI96:BI131)),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588</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705-O - Ocelové konstrukce</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Ing. Lenka Kasperová</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J96</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214</v>
      </c>
      <c r="E68" s="181"/>
      <c r="F68" s="181"/>
      <c r="G68" s="181"/>
      <c r="H68" s="181"/>
      <c r="I68" s="181"/>
      <c r="J68" s="182">
        <f>J97</f>
        <v>0</v>
      </c>
      <c r="K68" s="179"/>
      <c r="L68" s="183"/>
      <c r="S68" s="9"/>
      <c r="T68" s="9"/>
      <c r="U68" s="9"/>
      <c r="V68" s="9"/>
      <c r="W68" s="9"/>
      <c r="X68" s="9"/>
      <c r="Y68" s="9"/>
      <c r="Z68" s="9"/>
      <c r="AA68" s="9"/>
      <c r="AB68" s="9"/>
      <c r="AC68" s="9"/>
      <c r="AD68" s="9"/>
      <c r="AE68" s="9"/>
    </row>
    <row r="69" s="10" customFormat="1" ht="19.92" customHeight="1">
      <c r="A69" s="10"/>
      <c r="B69" s="184"/>
      <c r="C69" s="128"/>
      <c r="D69" s="185" t="s">
        <v>215</v>
      </c>
      <c r="E69" s="186"/>
      <c r="F69" s="186"/>
      <c r="G69" s="186"/>
      <c r="H69" s="186"/>
      <c r="I69" s="186"/>
      <c r="J69" s="187">
        <f>J98</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216</v>
      </c>
      <c r="E70" s="186"/>
      <c r="F70" s="186"/>
      <c r="G70" s="186"/>
      <c r="H70" s="186"/>
      <c r="I70" s="186"/>
      <c r="J70" s="187">
        <f>J120</f>
        <v>0</v>
      </c>
      <c r="K70" s="128"/>
      <c r="L70" s="188"/>
      <c r="S70" s="10"/>
      <c r="T70" s="10"/>
      <c r="U70" s="10"/>
      <c r="V70" s="10"/>
      <c r="W70" s="10"/>
      <c r="X70" s="10"/>
      <c r="Y70" s="10"/>
      <c r="Z70" s="10"/>
      <c r="AA70" s="10"/>
      <c r="AB70" s="10"/>
      <c r="AC70" s="10"/>
      <c r="AD70" s="10"/>
      <c r="AE70" s="10"/>
    </row>
    <row r="71" s="9" customFormat="1" ht="24.96" customHeight="1">
      <c r="A71" s="9"/>
      <c r="B71" s="178"/>
      <c r="C71" s="179"/>
      <c r="D71" s="180" t="s">
        <v>331</v>
      </c>
      <c r="E71" s="181"/>
      <c r="F71" s="181"/>
      <c r="G71" s="181"/>
      <c r="H71" s="181"/>
      <c r="I71" s="181"/>
      <c r="J71" s="182">
        <f>J124</f>
        <v>0</v>
      </c>
      <c r="K71" s="179"/>
      <c r="L71" s="183"/>
      <c r="S71" s="9"/>
      <c r="T71" s="9"/>
      <c r="U71" s="9"/>
      <c r="V71" s="9"/>
      <c r="W71" s="9"/>
      <c r="X71" s="9"/>
      <c r="Y71" s="9"/>
      <c r="Z71" s="9"/>
      <c r="AA71" s="9"/>
      <c r="AB71" s="9"/>
      <c r="AC71" s="9"/>
      <c r="AD71" s="9"/>
      <c r="AE71" s="9"/>
    </row>
    <row r="72" s="10" customFormat="1" ht="19.92" customHeight="1">
      <c r="A72" s="10"/>
      <c r="B72" s="184"/>
      <c r="C72" s="128"/>
      <c r="D72" s="185" t="s">
        <v>590</v>
      </c>
      <c r="E72" s="186"/>
      <c r="F72" s="186"/>
      <c r="G72" s="186"/>
      <c r="H72" s="186"/>
      <c r="I72" s="186"/>
      <c r="J72" s="187">
        <f>J125</f>
        <v>0</v>
      </c>
      <c r="K72" s="128"/>
      <c r="L72" s="188"/>
      <c r="S72" s="10"/>
      <c r="T72" s="10"/>
      <c r="U72" s="10"/>
      <c r="V72" s="10"/>
      <c r="W72" s="10"/>
      <c r="X72" s="10"/>
      <c r="Y72" s="10"/>
      <c r="Z72" s="10"/>
      <c r="AA72" s="10"/>
      <c r="AB72" s="10"/>
      <c r="AC72" s="10"/>
      <c r="AD72" s="10"/>
      <c r="AE72" s="10"/>
    </row>
    <row r="73" s="2" customFormat="1" ht="21.84"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62"/>
      <c r="C74" s="63"/>
      <c r="D74" s="63"/>
      <c r="E74" s="63"/>
      <c r="F74" s="63"/>
      <c r="G74" s="63"/>
      <c r="H74" s="63"/>
      <c r="I74" s="63"/>
      <c r="J74" s="63"/>
      <c r="K74" s="63"/>
      <c r="L74" s="148"/>
      <c r="S74" s="41"/>
      <c r="T74" s="41"/>
      <c r="U74" s="41"/>
      <c r="V74" s="41"/>
      <c r="W74" s="41"/>
      <c r="X74" s="41"/>
      <c r="Y74" s="41"/>
      <c r="Z74" s="41"/>
      <c r="AA74" s="41"/>
      <c r="AB74" s="41"/>
      <c r="AC74" s="41"/>
      <c r="AD74" s="41"/>
      <c r="AE74" s="41"/>
    </row>
    <row r="78" s="2" customFormat="1" ht="6.96" customHeight="1">
      <c r="A78" s="41"/>
      <c r="B78" s="64"/>
      <c r="C78" s="65"/>
      <c r="D78" s="65"/>
      <c r="E78" s="65"/>
      <c r="F78" s="65"/>
      <c r="G78" s="65"/>
      <c r="H78" s="65"/>
      <c r="I78" s="65"/>
      <c r="J78" s="65"/>
      <c r="K78" s="65"/>
      <c r="L78" s="148"/>
      <c r="S78" s="41"/>
      <c r="T78" s="41"/>
      <c r="U78" s="41"/>
      <c r="V78" s="41"/>
      <c r="W78" s="41"/>
      <c r="X78" s="41"/>
      <c r="Y78" s="41"/>
      <c r="Z78" s="41"/>
      <c r="AA78" s="41"/>
      <c r="AB78" s="41"/>
      <c r="AC78" s="41"/>
      <c r="AD78" s="41"/>
      <c r="AE78" s="41"/>
    </row>
    <row r="79" s="2" customFormat="1" ht="24.96" customHeight="1">
      <c r="A79" s="41"/>
      <c r="B79" s="42"/>
      <c r="C79" s="26" t="s">
        <v>171</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16</v>
      </c>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6.5" customHeight="1">
      <c r="A82" s="41"/>
      <c r="B82" s="42"/>
      <c r="C82" s="43"/>
      <c r="D82" s="43"/>
      <c r="E82" s="173" t="str">
        <f>E7</f>
        <v>Práce a dodávky specifikované v Dodatku č.3 k Dílu IV. dokumentace MVS</v>
      </c>
      <c r="F82" s="35"/>
      <c r="G82" s="35"/>
      <c r="H82" s="35"/>
      <c r="I82" s="43"/>
      <c r="J82" s="43"/>
      <c r="K82" s="43"/>
      <c r="L82" s="148"/>
      <c r="S82" s="41"/>
      <c r="T82" s="41"/>
      <c r="U82" s="41"/>
      <c r="V82" s="41"/>
      <c r="W82" s="41"/>
      <c r="X82" s="41"/>
      <c r="Y82" s="41"/>
      <c r="Z82" s="41"/>
      <c r="AA82" s="41"/>
      <c r="AB82" s="41"/>
      <c r="AC82" s="41"/>
      <c r="AD82" s="41"/>
      <c r="AE82" s="41"/>
    </row>
    <row r="83" s="1" customFormat="1" ht="12" customHeight="1">
      <c r="B83" s="24"/>
      <c r="C83" s="35" t="s">
        <v>160</v>
      </c>
      <c r="D83" s="25"/>
      <c r="E83" s="25"/>
      <c r="F83" s="25"/>
      <c r="G83" s="25"/>
      <c r="H83" s="25"/>
      <c r="I83" s="25"/>
      <c r="J83" s="25"/>
      <c r="K83" s="25"/>
      <c r="L83" s="23"/>
    </row>
    <row r="84" s="1" customFormat="1" ht="16.5" customHeight="1">
      <c r="B84" s="24"/>
      <c r="C84" s="25"/>
      <c r="D84" s="25"/>
      <c r="E84" s="173" t="s">
        <v>161</v>
      </c>
      <c r="F84" s="25"/>
      <c r="G84" s="25"/>
      <c r="H84" s="25"/>
      <c r="I84" s="25"/>
      <c r="J84" s="25"/>
      <c r="K84" s="25"/>
      <c r="L84" s="23"/>
    </row>
    <row r="85" s="1" customFormat="1" ht="12" customHeight="1">
      <c r="B85" s="24"/>
      <c r="C85" s="35" t="s">
        <v>162</v>
      </c>
      <c r="D85" s="25"/>
      <c r="E85" s="25"/>
      <c r="F85" s="25"/>
      <c r="G85" s="25"/>
      <c r="H85" s="25"/>
      <c r="I85" s="25"/>
      <c r="J85" s="25"/>
      <c r="K85" s="25"/>
      <c r="L85" s="23"/>
    </row>
    <row r="86" s="2" customFormat="1" ht="16.5" customHeight="1">
      <c r="A86" s="41"/>
      <c r="B86" s="42"/>
      <c r="C86" s="43"/>
      <c r="D86" s="43"/>
      <c r="E86" s="279" t="s">
        <v>588</v>
      </c>
      <c r="F86" s="43"/>
      <c r="G86" s="43"/>
      <c r="H86" s="43"/>
      <c r="I86" s="43"/>
      <c r="J86" s="43"/>
      <c r="K86" s="43"/>
      <c r="L86" s="148"/>
      <c r="S86" s="41"/>
      <c r="T86" s="41"/>
      <c r="U86" s="41"/>
      <c r="V86" s="41"/>
      <c r="W86" s="41"/>
      <c r="X86" s="41"/>
      <c r="Y86" s="41"/>
      <c r="Z86" s="41"/>
      <c r="AA86" s="41"/>
      <c r="AB86" s="41"/>
      <c r="AC86" s="41"/>
      <c r="AD86" s="41"/>
      <c r="AE86" s="41"/>
    </row>
    <row r="87" s="2" customFormat="1" ht="12" customHeight="1">
      <c r="A87" s="41"/>
      <c r="B87" s="42"/>
      <c r="C87" s="35" t="s">
        <v>485</v>
      </c>
      <c r="D87" s="43"/>
      <c r="E87" s="43"/>
      <c r="F87" s="43"/>
      <c r="G87" s="43"/>
      <c r="H87" s="43"/>
      <c r="I87" s="43"/>
      <c r="J87" s="43"/>
      <c r="K87" s="43"/>
      <c r="L87" s="148"/>
      <c r="S87" s="41"/>
      <c r="T87" s="41"/>
      <c r="U87" s="41"/>
      <c r="V87" s="41"/>
      <c r="W87" s="41"/>
      <c r="X87" s="41"/>
      <c r="Y87" s="41"/>
      <c r="Z87" s="41"/>
      <c r="AA87" s="41"/>
      <c r="AB87" s="41"/>
      <c r="AC87" s="41"/>
      <c r="AD87" s="41"/>
      <c r="AE87" s="41"/>
    </row>
    <row r="88" s="2" customFormat="1" ht="16.5" customHeight="1">
      <c r="A88" s="41"/>
      <c r="B88" s="42"/>
      <c r="C88" s="43"/>
      <c r="D88" s="43"/>
      <c r="E88" s="72" t="str">
        <f>E13</f>
        <v>SO 705-O - Ocelové konstrukce</v>
      </c>
      <c r="F88" s="43"/>
      <c r="G88" s="43"/>
      <c r="H88" s="43"/>
      <c r="I88" s="43"/>
      <c r="J88" s="43"/>
      <c r="K88" s="43"/>
      <c r="L88" s="148"/>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12" customHeight="1">
      <c r="A90" s="41"/>
      <c r="B90" s="42"/>
      <c r="C90" s="35" t="s">
        <v>21</v>
      </c>
      <c r="D90" s="43"/>
      <c r="E90" s="43"/>
      <c r="F90" s="30" t="str">
        <f>F16</f>
        <v>Letiště Čáslav</v>
      </c>
      <c r="G90" s="43"/>
      <c r="H90" s="43"/>
      <c r="I90" s="35" t="s">
        <v>23</v>
      </c>
      <c r="J90" s="75" t="str">
        <f>IF(J16="","",J16)</f>
        <v>8. 8. 2025</v>
      </c>
      <c r="K90" s="43"/>
      <c r="L90" s="148"/>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2" customFormat="1" ht="15.15" customHeight="1">
      <c r="A92" s="41"/>
      <c r="B92" s="42"/>
      <c r="C92" s="35" t="s">
        <v>25</v>
      </c>
      <c r="D92" s="43"/>
      <c r="E92" s="43"/>
      <c r="F92" s="30" t="str">
        <f>E19</f>
        <v>Česká Republika - Ministerstvo obrany ČR</v>
      </c>
      <c r="G92" s="43"/>
      <c r="H92" s="43"/>
      <c r="I92" s="35" t="s">
        <v>31</v>
      </c>
      <c r="J92" s="39" t="str">
        <f>E25</f>
        <v xml:space="preserve">AGA-Letiště, s.r.o. </v>
      </c>
      <c r="K92" s="43"/>
      <c r="L92" s="148"/>
      <c r="S92" s="41"/>
      <c r="T92" s="41"/>
      <c r="U92" s="41"/>
      <c r="V92" s="41"/>
      <c r="W92" s="41"/>
      <c r="X92" s="41"/>
      <c r="Y92" s="41"/>
      <c r="Z92" s="41"/>
      <c r="AA92" s="41"/>
      <c r="AB92" s="41"/>
      <c r="AC92" s="41"/>
      <c r="AD92" s="41"/>
      <c r="AE92" s="41"/>
    </row>
    <row r="93" s="2" customFormat="1" ht="15.15" customHeight="1">
      <c r="A93" s="41"/>
      <c r="B93" s="42"/>
      <c r="C93" s="35" t="s">
        <v>29</v>
      </c>
      <c r="D93" s="43"/>
      <c r="E93" s="43"/>
      <c r="F93" s="30" t="str">
        <f>IF(E22="","",E22)</f>
        <v>Vyplň údaj</v>
      </c>
      <c r="G93" s="43"/>
      <c r="H93" s="43"/>
      <c r="I93" s="35" t="s">
        <v>34</v>
      </c>
      <c r="J93" s="39" t="str">
        <f>E28</f>
        <v>Ing. Lenka Kasperová</v>
      </c>
      <c r="K93" s="43"/>
      <c r="L93" s="148"/>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43"/>
      <c r="J94" s="43"/>
      <c r="K94" s="43"/>
      <c r="L94" s="148"/>
      <c r="S94" s="41"/>
      <c r="T94" s="41"/>
      <c r="U94" s="41"/>
      <c r="V94" s="41"/>
      <c r="W94" s="41"/>
      <c r="X94" s="41"/>
      <c r="Y94" s="41"/>
      <c r="Z94" s="41"/>
      <c r="AA94" s="41"/>
      <c r="AB94" s="41"/>
      <c r="AC94" s="41"/>
      <c r="AD94" s="41"/>
      <c r="AE94" s="41"/>
    </row>
    <row r="95" s="11" customFormat="1" ht="29.28" customHeight="1">
      <c r="A95" s="189"/>
      <c r="B95" s="190"/>
      <c r="C95" s="191" t="s">
        <v>172</v>
      </c>
      <c r="D95" s="192" t="s">
        <v>57</v>
      </c>
      <c r="E95" s="192" t="s">
        <v>53</v>
      </c>
      <c r="F95" s="192" t="s">
        <v>54</v>
      </c>
      <c r="G95" s="192" t="s">
        <v>173</v>
      </c>
      <c r="H95" s="192" t="s">
        <v>174</v>
      </c>
      <c r="I95" s="192" t="s">
        <v>175</v>
      </c>
      <c r="J95" s="192" t="s">
        <v>167</v>
      </c>
      <c r="K95" s="193" t="s">
        <v>176</v>
      </c>
      <c r="L95" s="194"/>
      <c r="M95" s="95" t="s">
        <v>19</v>
      </c>
      <c r="N95" s="96" t="s">
        <v>42</v>
      </c>
      <c r="O95" s="96" t="s">
        <v>177</v>
      </c>
      <c r="P95" s="96" t="s">
        <v>178</v>
      </c>
      <c r="Q95" s="96" t="s">
        <v>179</v>
      </c>
      <c r="R95" s="96" t="s">
        <v>180</v>
      </c>
      <c r="S95" s="96" t="s">
        <v>181</v>
      </c>
      <c r="T95" s="97" t="s">
        <v>182</v>
      </c>
      <c r="U95" s="189"/>
      <c r="V95" s="189"/>
      <c r="W95" s="189"/>
      <c r="X95" s="189"/>
      <c r="Y95" s="189"/>
      <c r="Z95" s="189"/>
      <c r="AA95" s="189"/>
      <c r="AB95" s="189"/>
      <c r="AC95" s="189"/>
      <c r="AD95" s="189"/>
      <c r="AE95" s="189"/>
    </row>
    <row r="96" s="2" customFormat="1" ht="22.8" customHeight="1">
      <c r="A96" s="41"/>
      <c r="B96" s="42"/>
      <c r="C96" s="102" t="s">
        <v>183</v>
      </c>
      <c r="D96" s="43"/>
      <c r="E96" s="43"/>
      <c r="F96" s="43"/>
      <c r="G96" s="43"/>
      <c r="H96" s="43"/>
      <c r="I96" s="43"/>
      <c r="J96" s="195">
        <f>BK96</f>
        <v>0</v>
      </c>
      <c r="K96" s="43"/>
      <c r="L96" s="47"/>
      <c r="M96" s="98"/>
      <c r="N96" s="196"/>
      <c r="O96" s="99"/>
      <c r="P96" s="197">
        <f>P97+P124</f>
        <v>0</v>
      </c>
      <c r="Q96" s="99"/>
      <c r="R96" s="197">
        <f>R97+R124</f>
        <v>5.7570000000000006</v>
      </c>
      <c r="S96" s="99"/>
      <c r="T96" s="198">
        <f>T97+T124</f>
        <v>0</v>
      </c>
      <c r="U96" s="41"/>
      <c r="V96" s="41"/>
      <c r="W96" s="41"/>
      <c r="X96" s="41"/>
      <c r="Y96" s="41"/>
      <c r="Z96" s="41"/>
      <c r="AA96" s="41"/>
      <c r="AB96" s="41"/>
      <c r="AC96" s="41"/>
      <c r="AD96" s="41"/>
      <c r="AE96" s="41"/>
      <c r="AT96" s="20" t="s">
        <v>71</v>
      </c>
      <c r="AU96" s="20" t="s">
        <v>168</v>
      </c>
      <c r="BK96" s="199">
        <f>BK97+BK124</f>
        <v>0</v>
      </c>
    </row>
    <row r="97" s="12" customFormat="1" ht="25.92" customHeight="1">
      <c r="A97" s="12"/>
      <c r="B97" s="200"/>
      <c r="C97" s="201"/>
      <c r="D97" s="202" t="s">
        <v>71</v>
      </c>
      <c r="E97" s="203" t="s">
        <v>217</v>
      </c>
      <c r="F97" s="203" t="s">
        <v>218</v>
      </c>
      <c r="G97" s="201"/>
      <c r="H97" s="201"/>
      <c r="I97" s="204"/>
      <c r="J97" s="205">
        <f>BK97</f>
        <v>0</v>
      </c>
      <c r="K97" s="201"/>
      <c r="L97" s="206"/>
      <c r="M97" s="207"/>
      <c r="N97" s="208"/>
      <c r="O97" s="208"/>
      <c r="P97" s="209">
        <f>P98+P120</f>
        <v>0</v>
      </c>
      <c r="Q97" s="208"/>
      <c r="R97" s="209">
        <f>R98+R120</f>
        <v>0.00060000000000000006</v>
      </c>
      <c r="S97" s="208"/>
      <c r="T97" s="210">
        <f>T98+T120</f>
        <v>0</v>
      </c>
      <c r="U97" s="12"/>
      <c r="V97" s="12"/>
      <c r="W97" s="12"/>
      <c r="X97" s="12"/>
      <c r="Y97" s="12"/>
      <c r="Z97" s="12"/>
      <c r="AA97" s="12"/>
      <c r="AB97" s="12"/>
      <c r="AC97" s="12"/>
      <c r="AD97" s="12"/>
      <c r="AE97" s="12"/>
      <c r="AR97" s="211" t="s">
        <v>79</v>
      </c>
      <c r="AT97" s="212" t="s">
        <v>71</v>
      </c>
      <c r="AU97" s="212" t="s">
        <v>72</v>
      </c>
      <c r="AY97" s="211" t="s">
        <v>186</v>
      </c>
      <c r="BK97" s="213">
        <f>BK98+BK120</f>
        <v>0</v>
      </c>
    </row>
    <row r="98" s="12" customFormat="1" ht="22.8" customHeight="1">
      <c r="A98" s="12"/>
      <c r="B98" s="200"/>
      <c r="C98" s="201"/>
      <c r="D98" s="202" t="s">
        <v>71</v>
      </c>
      <c r="E98" s="214" t="s">
        <v>219</v>
      </c>
      <c r="F98" s="214" t="s">
        <v>220</v>
      </c>
      <c r="G98" s="201"/>
      <c r="H98" s="201"/>
      <c r="I98" s="204"/>
      <c r="J98" s="215">
        <f>BK98</f>
        <v>0</v>
      </c>
      <c r="K98" s="201"/>
      <c r="L98" s="206"/>
      <c r="M98" s="207"/>
      <c r="N98" s="208"/>
      <c r="O98" s="208"/>
      <c r="P98" s="209">
        <f>SUM(P99:P119)</f>
        <v>0</v>
      </c>
      <c r="Q98" s="208"/>
      <c r="R98" s="209">
        <f>SUM(R99:R119)</f>
        <v>0.00060000000000000006</v>
      </c>
      <c r="S98" s="208"/>
      <c r="T98" s="210">
        <f>SUM(T99:T119)</f>
        <v>0</v>
      </c>
      <c r="U98" s="12"/>
      <c r="V98" s="12"/>
      <c r="W98" s="12"/>
      <c r="X98" s="12"/>
      <c r="Y98" s="12"/>
      <c r="Z98" s="12"/>
      <c r="AA98" s="12"/>
      <c r="AB98" s="12"/>
      <c r="AC98" s="12"/>
      <c r="AD98" s="12"/>
      <c r="AE98" s="12"/>
      <c r="AR98" s="211" t="s">
        <v>79</v>
      </c>
      <c r="AT98" s="212" t="s">
        <v>71</v>
      </c>
      <c r="AU98" s="212" t="s">
        <v>79</v>
      </c>
      <c r="AY98" s="211" t="s">
        <v>186</v>
      </c>
      <c r="BK98" s="213">
        <f>SUM(BK99:BK119)</f>
        <v>0</v>
      </c>
    </row>
    <row r="99" s="2" customFormat="1" ht="16.5" customHeight="1">
      <c r="A99" s="41"/>
      <c r="B99" s="42"/>
      <c r="C99" s="264" t="s">
        <v>550</v>
      </c>
      <c r="D99" s="265" t="s">
        <v>184</v>
      </c>
      <c r="E99" s="266" t="s">
        <v>591</v>
      </c>
      <c r="F99" s="267" t="s">
        <v>592</v>
      </c>
      <c r="G99" s="268" t="s">
        <v>248</v>
      </c>
      <c r="H99" s="269">
        <v>0.00020000000000000001</v>
      </c>
      <c r="I99" s="270"/>
      <c r="J99" s="271">
        <f>ROUND(I99*H99,2)</f>
        <v>0</v>
      </c>
      <c r="K99" s="267" t="s">
        <v>19</v>
      </c>
      <c r="L99" s="272"/>
      <c r="M99" s="273" t="s">
        <v>19</v>
      </c>
      <c r="N99" s="274" t="s">
        <v>43</v>
      </c>
      <c r="O99" s="87"/>
      <c r="P99" s="226">
        <f>O99*H99</f>
        <v>0</v>
      </c>
      <c r="Q99" s="226">
        <v>1</v>
      </c>
      <c r="R99" s="226">
        <f>Q99*H99</f>
        <v>0.00020000000000000001</v>
      </c>
      <c r="S99" s="226">
        <v>0</v>
      </c>
      <c r="T99" s="227">
        <f>S99*H99</f>
        <v>0</v>
      </c>
      <c r="U99" s="41"/>
      <c r="V99" s="41"/>
      <c r="W99" s="41"/>
      <c r="X99" s="41"/>
      <c r="Y99" s="41"/>
      <c r="Z99" s="41"/>
      <c r="AA99" s="41"/>
      <c r="AB99" s="41"/>
      <c r="AC99" s="41"/>
      <c r="AD99" s="41"/>
      <c r="AE99" s="41"/>
      <c r="AR99" s="228" t="s">
        <v>241</v>
      </c>
      <c r="AT99" s="228" t="s">
        <v>184</v>
      </c>
      <c r="AU99" s="228" t="s">
        <v>81</v>
      </c>
      <c r="AY99" s="20" t="s">
        <v>186</v>
      </c>
      <c r="BE99" s="229">
        <f>IF(N99="základní",J99,0)</f>
        <v>0</v>
      </c>
      <c r="BF99" s="229">
        <f>IF(N99="snížená",J99,0)</f>
        <v>0</v>
      </c>
      <c r="BG99" s="229">
        <f>IF(N99="zákl. přenesená",J99,0)</f>
        <v>0</v>
      </c>
      <c r="BH99" s="229">
        <f>IF(N99="sníž. přenesená",J99,0)</f>
        <v>0</v>
      </c>
      <c r="BI99" s="229">
        <f>IF(N99="nulová",J99,0)</f>
        <v>0</v>
      </c>
      <c r="BJ99" s="20" t="s">
        <v>79</v>
      </c>
      <c r="BK99" s="229">
        <f>ROUND(I99*H99,2)</f>
        <v>0</v>
      </c>
      <c r="BL99" s="20" t="s">
        <v>226</v>
      </c>
      <c r="BM99" s="228" t="s">
        <v>593</v>
      </c>
    </row>
    <row r="100" s="2" customFormat="1">
      <c r="A100" s="41"/>
      <c r="B100" s="42"/>
      <c r="C100" s="43"/>
      <c r="D100" s="230" t="s">
        <v>196</v>
      </c>
      <c r="E100" s="43"/>
      <c r="F100" s="231" t="s">
        <v>592</v>
      </c>
      <c r="G100" s="43"/>
      <c r="H100" s="43"/>
      <c r="I100" s="232"/>
      <c r="J100" s="43"/>
      <c r="K100" s="43"/>
      <c r="L100" s="47"/>
      <c r="M100" s="233"/>
      <c r="N100" s="234"/>
      <c r="O100" s="87"/>
      <c r="P100" s="87"/>
      <c r="Q100" s="87"/>
      <c r="R100" s="87"/>
      <c r="S100" s="87"/>
      <c r="T100" s="88"/>
      <c r="U100" s="41"/>
      <c r="V100" s="41"/>
      <c r="W100" s="41"/>
      <c r="X100" s="41"/>
      <c r="Y100" s="41"/>
      <c r="Z100" s="41"/>
      <c r="AA100" s="41"/>
      <c r="AB100" s="41"/>
      <c r="AC100" s="41"/>
      <c r="AD100" s="41"/>
      <c r="AE100" s="41"/>
      <c r="AT100" s="20" t="s">
        <v>196</v>
      </c>
      <c r="AU100" s="20" t="s">
        <v>81</v>
      </c>
    </row>
    <row r="101" s="14" customFormat="1">
      <c r="A101" s="14"/>
      <c r="B101" s="253"/>
      <c r="C101" s="254"/>
      <c r="D101" s="230" t="s">
        <v>232</v>
      </c>
      <c r="E101" s="255" t="s">
        <v>19</v>
      </c>
      <c r="F101" s="256" t="s">
        <v>594</v>
      </c>
      <c r="G101" s="254"/>
      <c r="H101" s="257">
        <v>0.00020000000000000001</v>
      </c>
      <c r="I101" s="258"/>
      <c r="J101" s="254"/>
      <c r="K101" s="254"/>
      <c r="L101" s="259"/>
      <c r="M101" s="260"/>
      <c r="N101" s="261"/>
      <c r="O101" s="261"/>
      <c r="P101" s="261"/>
      <c r="Q101" s="261"/>
      <c r="R101" s="261"/>
      <c r="S101" s="261"/>
      <c r="T101" s="262"/>
      <c r="U101" s="14"/>
      <c r="V101" s="14"/>
      <c r="W101" s="14"/>
      <c r="X101" s="14"/>
      <c r="Y101" s="14"/>
      <c r="Z101" s="14"/>
      <c r="AA101" s="14"/>
      <c r="AB101" s="14"/>
      <c r="AC101" s="14"/>
      <c r="AD101" s="14"/>
      <c r="AE101" s="14"/>
      <c r="AT101" s="263" t="s">
        <v>232</v>
      </c>
      <c r="AU101" s="263" t="s">
        <v>81</v>
      </c>
      <c r="AV101" s="14" t="s">
        <v>81</v>
      </c>
      <c r="AW101" s="14" t="s">
        <v>33</v>
      </c>
      <c r="AX101" s="14" t="s">
        <v>72</v>
      </c>
      <c r="AY101" s="263" t="s">
        <v>186</v>
      </c>
    </row>
    <row r="102" s="14" customFormat="1">
      <c r="A102" s="14"/>
      <c r="B102" s="253"/>
      <c r="C102" s="254"/>
      <c r="D102" s="230" t="s">
        <v>232</v>
      </c>
      <c r="E102" s="255" t="s">
        <v>19</v>
      </c>
      <c r="F102" s="256" t="s">
        <v>595</v>
      </c>
      <c r="G102" s="254"/>
      <c r="H102" s="257">
        <v>0</v>
      </c>
      <c r="I102" s="258"/>
      <c r="J102" s="254"/>
      <c r="K102" s="254"/>
      <c r="L102" s="259"/>
      <c r="M102" s="260"/>
      <c r="N102" s="261"/>
      <c r="O102" s="261"/>
      <c r="P102" s="261"/>
      <c r="Q102" s="261"/>
      <c r="R102" s="261"/>
      <c r="S102" s="261"/>
      <c r="T102" s="262"/>
      <c r="U102" s="14"/>
      <c r="V102" s="14"/>
      <c r="W102" s="14"/>
      <c r="X102" s="14"/>
      <c r="Y102" s="14"/>
      <c r="Z102" s="14"/>
      <c r="AA102" s="14"/>
      <c r="AB102" s="14"/>
      <c r="AC102" s="14"/>
      <c r="AD102" s="14"/>
      <c r="AE102" s="14"/>
      <c r="AT102" s="263" t="s">
        <v>232</v>
      </c>
      <c r="AU102" s="263" t="s">
        <v>81</v>
      </c>
      <c r="AV102" s="14" t="s">
        <v>81</v>
      </c>
      <c r="AW102" s="14" t="s">
        <v>33</v>
      </c>
      <c r="AX102" s="14" t="s">
        <v>72</v>
      </c>
      <c r="AY102" s="263" t="s">
        <v>186</v>
      </c>
    </row>
    <row r="103" s="16" customFormat="1">
      <c r="A103" s="16"/>
      <c r="B103" s="291"/>
      <c r="C103" s="292"/>
      <c r="D103" s="230" t="s">
        <v>232</v>
      </c>
      <c r="E103" s="293" t="s">
        <v>19</v>
      </c>
      <c r="F103" s="294" t="s">
        <v>596</v>
      </c>
      <c r="G103" s="292"/>
      <c r="H103" s="295">
        <v>0.00020000000000000001</v>
      </c>
      <c r="I103" s="296"/>
      <c r="J103" s="292"/>
      <c r="K103" s="292"/>
      <c r="L103" s="297"/>
      <c r="M103" s="298"/>
      <c r="N103" s="299"/>
      <c r="O103" s="299"/>
      <c r="P103" s="299"/>
      <c r="Q103" s="299"/>
      <c r="R103" s="299"/>
      <c r="S103" s="299"/>
      <c r="T103" s="300"/>
      <c r="U103" s="16"/>
      <c r="V103" s="16"/>
      <c r="W103" s="16"/>
      <c r="X103" s="16"/>
      <c r="Y103" s="16"/>
      <c r="Z103" s="16"/>
      <c r="AA103" s="16"/>
      <c r="AB103" s="16"/>
      <c r="AC103" s="16"/>
      <c r="AD103" s="16"/>
      <c r="AE103" s="16"/>
      <c r="AT103" s="301" t="s">
        <v>232</v>
      </c>
      <c r="AU103" s="301" t="s">
        <v>81</v>
      </c>
      <c r="AV103" s="16" t="s">
        <v>117</v>
      </c>
      <c r="AW103" s="16" t="s">
        <v>33</v>
      </c>
      <c r="AX103" s="16" t="s">
        <v>72</v>
      </c>
      <c r="AY103" s="301" t="s">
        <v>186</v>
      </c>
    </row>
    <row r="104" s="14" customFormat="1">
      <c r="A104" s="14"/>
      <c r="B104" s="253"/>
      <c r="C104" s="254"/>
      <c r="D104" s="230" t="s">
        <v>232</v>
      </c>
      <c r="E104" s="255" t="s">
        <v>19</v>
      </c>
      <c r="F104" s="256" t="s">
        <v>597</v>
      </c>
      <c r="G104" s="254"/>
      <c r="H104" s="257">
        <v>0</v>
      </c>
      <c r="I104" s="258"/>
      <c r="J104" s="254"/>
      <c r="K104" s="254"/>
      <c r="L104" s="259"/>
      <c r="M104" s="260"/>
      <c r="N104" s="261"/>
      <c r="O104" s="261"/>
      <c r="P104" s="261"/>
      <c r="Q104" s="261"/>
      <c r="R104" s="261"/>
      <c r="S104" s="261"/>
      <c r="T104" s="262"/>
      <c r="U104" s="14"/>
      <c r="V104" s="14"/>
      <c r="W104" s="14"/>
      <c r="X104" s="14"/>
      <c r="Y104" s="14"/>
      <c r="Z104" s="14"/>
      <c r="AA104" s="14"/>
      <c r="AB104" s="14"/>
      <c r="AC104" s="14"/>
      <c r="AD104" s="14"/>
      <c r="AE104" s="14"/>
      <c r="AT104" s="263" t="s">
        <v>232</v>
      </c>
      <c r="AU104" s="263" t="s">
        <v>81</v>
      </c>
      <c r="AV104" s="14" t="s">
        <v>81</v>
      </c>
      <c r="AW104" s="14" t="s">
        <v>33</v>
      </c>
      <c r="AX104" s="14" t="s">
        <v>72</v>
      </c>
      <c r="AY104" s="263" t="s">
        <v>186</v>
      </c>
    </row>
    <row r="105" s="15" customFormat="1">
      <c r="A105" s="15"/>
      <c r="B105" s="280"/>
      <c r="C105" s="281"/>
      <c r="D105" s="230" t="s">
        <v>232</v>
      </c>
      <c r="E105" s="282" t="s">
        <v>19</v>
      </c>
      <c r="F105" s="283" t="s">
        <v>498</v>
      </c>
      <c r="G105" s="281"/>
      <c r="H105" s="284">
        <v>0.00020000000000000001</v>
      </c>
      <c r="I105" s="285"/>
      <c r="J105" s="281"/>
      <c r="K105" s="281"/>
      <c r="L105" s="286"/>
      <c r="M105" s="287"/>
      <c r="N105" s="288"/>
      <c r="O105" s="288"/>
      <c r="P105" s="288"/>
      <c r="Q105" s="288"/>
      <c r="R105" s="288"/>
      <c r="S105" s="288"/>
      <c r="T105" s="289"/>
      <c r="U105" s="15"/>
      <c r="V105" s="15"/>
      <c r="W105" s="15"/>
      <c r="X105" s="15"/>
      <c r="Y105" s="15"/>
      <c r="Z105" s="15"/>
      <c r="AA105" s="15"/>
      <c r="AB105" s="15"/>
      <c r="AC105" s="15"/>
      <c r="AD105" s="15"/>
      <c r="AE105" s="15"/>
      <c r="AT105" s="290" t="s">
        <v>232</v>
      </c>
      <c r="AU105" s="290" t="s">
        <v>81</v>
      </c>
      <c r="AV105" s="15" t="s">
        <v>226</v>
      </c>
      <c r="AW105" s="15" t="s">
        <v>33</v>
      </c>
      <c r="AX105" s="15" t="s">
        <v>79</v>
      </c>
      <c r="AY105" s="290" t="s">
        <v>186</v>
      </c>
    </row>
    <row r="106" s="2" customFormat="1" ht="16.5" customHeight="1">
      <c r="A106" s="41"/>
      <c r="B106" s="42"/>
      <c r="C106" s="264" t="s">
        <v>582</v>
      </c>
      <c r="D106" s="265" t="s">
        <v>184</v>
      </c>
      <c r="E106" s="266" t="s">
        <v>598</v>
      </c>
      <c r="F106" s="267" t="s">
        <v>599</v>
      </c>
      <c r="G106" s="268" t="s">
        <v>248</v>
      </c>
      <c r="H106" s="269">
        <v>0.00010000000000000001</v>
      </c>
      <c r="I106" s="270"/>
      <c r="J106" s="271">
        <f>ROUND(I106*H106,2)</f>
        <v>0</v>
      </c>
      <c r="K106" s="267" t="s">
        <v>19</v>
      </c>
      <c r="L106" s="272"/>
      <c r="M106" s="273" t="s">
        <v>19</v>
      </c>
      <c r="N106" s="274" t="s">
        <v>43</v>
      </c>
      <c r="O106" s="87"/>
      <c r="P106" s="226">
        <f>O106*H106</f>
        <v>0</v>
      </c>
      <c r="Q106" s="226">
        <v>1</v>
      </c>
      <c r="R106" s="226">
        <f>Q106*H106</f>
        <v>0.00010000000000000001</v>
      </c>
      <c r="S106" s="226">
        <v>0</v>
      </c>
      <c r="T106" s="227">
        <f>S106*H106</f>
        <v>0</v>
      </c>
      <c r="U106" s="41"/>
      <c r="V106" s="41"/>
      <c r="W106" s="41"/>
      <c r="X106" s="41"/>
      <c r="Y106" s="41"/>
      <c r="Z106" s="41"/>
      <c r="AA106" s="41"/>
      <c r="AB106" s="41"/>
      <c r="AC106" s="41"/>
      <c r="AD106" s="41"/>
      <c r="AE106" s="41"/>
      <c r="AR106" s="228" t="s">
        <v>241</v>
      </c>
      <c r="AT106" s="228" t="s">
        <v>184</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600</v>
      </c>
    </row>
    <row r="107" s="2" customFormat="1">
      <c r="A107" s="41"/>
      <c r="B107" s="42"/>
      <c r="C107" s="43"/>
      <c r="D107" s="230" t="s">
        <v>196</v>
      </c>
      <c r="E107" s="43"/>
      <c r="F107" s="231" t="s">
        <v>599</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14" customFormat="1">
      <c r="A108" s="14"/>
      <c r="B108" s="253"/>
      <c r="C108" s="254"/>
      <c r="D108" s="230" t="s">
        <v>232</v>
      </c>
      <c r="E108" s="255" t="s">
        <v>19</v>
      </c>
      <c r="F108" s="256" t="s">
        <v>12</v>
      </c>
      <c r="G108" s="254"/>
      <c r="H108" s="257">
        <v>0.00010000000000000001</v>
      </c>
      <c r="I108" s="258"/>
      <c r="J108" s="254"/>
      <c r="K108" s="254"/>
      <c r="L108" s="259"/>
      <c r="M108" s="260"/>
      <c r="N108" s="261"/>
      <c r="O108" s="261"/>
      <c r="P108" s="261"/>
      <c r="Q108" s="261"/>
      <c r="R108" s="261"/>
      <c r="S108" s="261"/>
      <c r="T108" s="262"/>
      <c r="U108" s="14"/>
      <c r="V108" s="14"/>
      <c r="W108" s="14"/>
      <c r="X108" s="14"/>
      <c r="Y108" s="14"/>
      <c r="Z108" s="14"/>
      <c r="AA108" s="14"/>
      <c r="AB108" s="14"/>
      <c r="AC108" s="14"/>
      <c r="AD108" s="14"/>
      <c r="AE108" s="14"/>
      <c r="AT108" s="263" t="s">
        <v>232</v>
      </c>
      <c r="AU108" s="263" t="s">
        <v>81</v>
      </c>
      <c r="AV108" s="14" t="s">
        <v>81</v>
      </c>
      <c r="AW108" s="14" t="s">
        <v>33</v>
      </c>
      <c r="AX108" s="14" t="s">
        <v>72</v>
      </c>
      <c r="AY108" s="263" t="s">
        <v>186</v>
      </c>
    </row>
    <row r="109" s="14" customFormat="1">
      <c r="A109" s="14"/>
      <c r="B109" s="253"/>
      <c r="C109" s="254"/>
      <c r="D109" s="230" t="s">
        <v>232</v>
      </c>
      <c r="E109" s="255" t="s">
        <v>19</v>
      </c>
      <c r="F109" s="256" t="s">
        <v>601</v>
      </c>
      <c r="G109" s="254"/>
      <c r="H109" s="257">
        <v>0</v>
      </c>
      <c r="I109" s="258"/>
      <c r="J109" s="254"/>
      <c r="K109" s="254"/>
      <c r="L109" s="259"/>
      <c r="M109" s="260"/>
      <c r="N109" s="261"/>
      <c r="O109" s="261"/>
      <c r="P109" s="261"/>
      <c r="Q109" s="261"/>
      <c r="R109" s="261"/>
      <c r="S109" s="261"/>
      <c r="T109" s="262"/>
      <c r="U109" s="14"/>
      <c r="V109" s="14"/>
      <c r="W109" s="14"/>
      <c r="X109" s="14"/>
      <c r="Y109" s="14"/>
      <c r="Z109" s="14"/>
      <c r="AA109" s="14"/>
      <c r="AB109" s="14"/>
      <c r="AC109" s="14"/>
      <c r="AD109" s="14"/>
      <c r="AE109" s="14"/>
      <c r="AT109" s="263" t="s">
        <v>232</v>
      </c>
      <c r="AU109" s="263" t="s">
        <v>81</v>
      </c>
      <c r="AV109" s="14" t="s">
        <v>81</v>
      </c>
      <c r="AW109" s="14" t="s">
        <v>33</v>
      </c>
      <c r="AX109" s="14" t="s">
        <v>72</v>
      </c>
      <c r="AY109" s="263" t="s">
        <v>186</v>
      </c>
    </row>
    <row r="110" s="16" customFormat="1">
      <c r="A110" s="16"/>
      <c r="B110" s="291"/>
      <c r="C110" s="292"/>
      <c r="D110" s="230" t="s">
        <v>232</v>
      </c>
      <c r="E110" s="293" t="s">
        <v>19</v>
      </c>
      <c r="F110" s="294" t="s">
        <v>596</v>
      </c>
      <c r="G110" s="292"/>
      <c r="H110" s="295">
        <v>0.00010000000000000001</v>
      </c>
      <c r="I110" s="296"/>
      <c r="J110" s="292"/>
      <c r="K110" s="292"/>
      <c r="L110" s="297"/>
      <c r="M110" s="298"/>
      <c r="N110" s="299"/>
      <c r="O110" s="299"/>
      <c r="P110" s="299"/>
      <c r="Q110" s="299"/>
      <c r="R110" s="299"/>
      <c r="S110" s="299"/>
      <c r="T110" s="300"/>
      <c r="U110" s="16"/>
      <c r="V110" s="16"/>
      <c r="W110" s="16"/>
      <c r="X110" s="16"/>
      <c r="Y110" s="16"/>
      <c r="Z110" s="16"/>
      <c r="AA110" s="16"/>
      <c r="AB110" s="16"/>
      <c r="AC110" s="16"/>
      <c r="AD110" s="16"/>
      <c r="AE110" s="16"/>
      <c r="AT110" s="301" t="s">
        <v>232</v>
      </c>
      <c r="AU110" s="301" t="s">
        <v>81</v>
      </c>
      <c r="AV110" s="16" t="s">
        <v>117</v>
      </c>
      <c r="AW110" s="16" t="s">
        <v>33</v>
      </c>
      <c r="AX110" s="16" t="s">
        <v>72</v>
      </c>
      <c r="AY110" s="301" t="s">
        <v>186</v>
      </c>
    </row>
    <row r="111" s="14" customFormat="1">
      <c r="A111" s="14"/>
      <c r="B111" s="253"/>
      <c r="C111" s="254"/>
      <c r="D111" s="230" t="s">
        <v>232</v>
      </c>
      <c r="E111" s="255" t="s">
        <v>19</v>
      </c>
      <c r="F111" s="256" t="s">
        <v>602</v>
      </c>
      <c r="G111" s="254"/>
      <c r="H111" s="257">
        <v>0</v>
      </c>
      <c r="I111" s="258"/>
      <c r="J111" s="254"/>
      <c r="K111" s="254"/>
      <c r="L111" s="259"/>
      <c r="M111" s="260"/>
      <c r="N111" s="261"/>
      <c r="O111" s="261"/>
      <c r="P111" s="261"/>
      <c r="Q111" s="261"/>
      <c r="R111" s="261"/>
      <c r="S111" s="261"/>
      <c r="T111" s="262"/>
      <c r="U111" s="14"/>
      <c r="V111" s="14"/>
      <c r="W111" s="14"/>
      <c r="X111" s="14"/>
      <c r="Y111" s="14"/>
      <c r="Z111" s="14"/>
      <c r="AA111" s="14"/>
      <c r="AB111" s="14"/>
      <c r="AC111" s="14"/>
      <c r="AD111" s="14"/>
      <c r="AE111" s="14"/>
      <c r="AT111" s="263" t="s">
        <v>232</v>
      </c>
      <c r="AU111" s="263" t="s">
        <v>81</v>
      </c>
      <c r="AV111" s="14" t="s">
        <v>81</v>
      </c>
      <c r="AW111" s="14" t="s">
        <v>33</v>
      </c>
      <c r="AX111" s="14" t="s">
        <v>72</v>
      </c>
      <c r="AY111" s="263" t="s">
        <v>186</v>
      </c>
    </row>
    <row r="112" s="15" customFormat="1">
      <c r="A112" s="15"/>
      <c r="B112" s="280"/>
      <c r="C112" s="281"/>
      <c r="D112" s="230" t="s">
        <v>232</v>
      </c>
      <c r="E112" s="282" t="s">
        <v>19</v>
      </c>
      <c r="F112" s="283" t="s">
        <v>498</v>
      </c>
      <c r="G112" s="281"/>
      <c r="H112" s="284">
        <v>0.00010000000000000001</v>
      </c>
      <c r="I112" s="285"/>
      <c r="J112" s="281"/>
      <c r="K112" s="281"/>
      <c r="L112" s="286"/>
      <c r="M112" s="287"/>
      <c r="N112" s="288"/>
      <c r="O112" s="288"/>
      <c r="P112" s="288"/>
      <c r="Q112" s="288"/>
      <c r="R112" s="288"/>
      <c r="S112" s="288"/>
      <c r="T112" s="289"/>
      <c r="U112" s="15"/>
      <c r="V112" s="15"/>
      <c r="W112" s="15"/>
      <c r="X112" s="15"/>
      <c r="Y112" s="15"/>
      <c r="Z112" s="15"/>
      <c r="AA112" s="15"/>
      <c r="AB112" s="15"/>
      <c r="AC112" s="15"/>
      <c r="AD112" s="15"/>
      <c r="AE112" s="15"/>
      <c r="AT112" s="290" t="s">
        <v>232</v>
      </c>
      <c r="AU112" s="290" t="s">
        <v>81</v>
      </c>
      <c r="AV112" s="15" t="s">
        <v>226</v>
      </c>
      <c r="AW112" s="15" t="s">
        <v>33</v>
      </c>
      <c r="AX112" s="15" t="s">
        <v>79</v>
      </c>
      <c r="AY112" s="290" t="s">
        <v>186</v>
      </c>
    </row>
    <row r="113" s="2" customFormat="1" ht="16.5" customHeight="1">
      <c r="A113" s="41"/>
      <c r="B113" s="42"/>
      <c r="C113" s="264" t="s">
        <v>603</v>
      </c>
      <c r="D113" s="265" t="s">
        <v>184</v>
      </c>
      <c r="E113" s="266" t="s">
        <v>604</v>
      </c>
      <c r="F113" s="267" t="s">
        <v>599</v>
      </c>
      <c r="G113" s="268" t="s">
        <v>248</v>
      </c>
      <c r="H113" s="269">
        <v>0.00029999999999999997</v>
      </c>
      <c r="I113" s="270"/>
      <c r="J113" s="271">
        <f>ROUND(I113*H113,2)</f>
        <v>0</v>
      </c>
      <c r="K113" s="267" t="s">
        <v>19</v>
      </c>
      <c r="L113" s="272"/>
      <c r="M113" s="273" t="s">
        <v>19</v>
      </c>
      <c r="N113" s="274" t="s">
        <v>43</v>
      </c>
      <c r="O113" s="87"/>
      <c r="P113" s="226">
        <f>O113*H113</f>
        <v>0</v>
      </c>
      <c r="Q113" s="226">
        <v>1</v>
      </c>
      <c r="R113" s="226">
        <f>Q113*H113</f>
        <v>0.00029999999999999997</v>
      </c>
      <c r="S113" s="226">
        <v>0</v>
      </c>
      <c r="T113" s="227">
        <f>S113*H113</f>
        <v>0</v>
      </c>
      <c r="U113" s="41"/>
      <c r="V113" s="41"/>
      <c r="W113" s="41"/>
      <c r="X113" s="41"/>
      <c r="Y113" s="41"/>
      <c r="Z113" s="41"/>
      <c r="AA113" s="41"/>
      <c r="AB113" s="41"/>
      <c r="AC113" s="41"/>
      <c r="AD113" s="41"/>
      <c r="AE113" s="41"/>
      <c r="AR113" s="228" t="s">
        <v>241</v>
      </c>
      <c r="AT113" s="228" t="s">
        <v>184</v>
      </c>
      <c r="AU113" s="228" t="s">
        <v>81</v>
      </c>
      <c r="AY113" s="20" t="s">
        <v>186</v>
      </c>
      <c r="BE113" s="229">
        <f>IF(N113="základní",J113,0)</f>
        <v>0</v>
      </c>
      <c r="BF113" s="229">
        <f>IF(N113="snížená",J113,0)</f>
        <v>0</v>
      </c>
      <c r="BG113" s="229">
        <f>IF(N113="zákl. přenesená",J113,0)</f>
        <v>0</v>
      </c>
      <c r="BH113" s="229">
        <f>IF(N113="sníž. přenesená",J113,0)</f>
        <v>0</v>
      </c>
      <c r="BI113" s="229">
        <f>IF(N113="nulová",J113,0)</f>
        <v>0</v>
      </c>
      <c r="BJ113" s="20" t="s">
        <v>79</v>
      </c>
      <c r="BK113" s="229">
        <f>ROUND(I113*H113,2)</f>
        <v>0</v>
      </c>
      <c r="BL113" s="20" t="s">
        <v>226</v>
      </c>
      <c r="BM113" s="228" t="s">
        <v>605</v>
      </c>
    </row>
    <row r="114" s="2" customFormat="1">
      <c r="A114" s="41"/>
      <c r="B114" s="42"/>
      <c r="C114" s="43"/>
      <c r="D114" s="230" t="s">
        <v>196</v>
      </c>
      <c r="E114" s="43"/>
      <c r="F114" s="231" t="s">
        <v>599</v>
      </c>
      <c r="G114" s="43"/>
      <c r="H114" s="43"/>
      <c r="I114" s="232"/>
      <c r="J114" s="43"/>
      <c r="K114" s="43"/>
      <c r="L114" s="47"/>
      <c r="M114" s="233"/>
      <c r="N114" s="234"/>
      <c r="O114" s="87"/>
      <c r="P114" s="87"/>
      <c r="Q114" s="87"/>
      <c r="R114" s="87"/>
      <c r="S114" s="87"/>
      <c r="T114" s="88"/>
      <c r="U114" s="41"/>
      <c r="V114" s="41"/>
      <c r="W114" s="41"/>
      <c r="X114" s="41"/>
      <c r="Y114" s="41"/>
      <c r="Z114" s="41"/>
      <c r="AA114" s="41"/>
      <c r="AB114" s="41"/>
      <c r="AC114" s="41"/>
      <c r="AD114" s="41"/>
      <c r="AE114" s="41"/>
      <c r="AT114" s="20" t="s">
        <v>196</v>
      </c>
      <c r="AU114" s="20" t="s">
        <v>81</v>
      </c>
    </row>
    <row r="115" s="14" customFormat="1">
      <c r="A115" s="14"/>
      <c r="B115" s="253"/>
      <c r="C115" s="254"/>
      <c r="D115" s="230" t="s">
        <v>232</v>
      </c>
      <c r="E115" s="255" t="s">
        <v>19</v>
      </c>
      <c r="F115" s="256" t="s">
        <v>606</v>
      </c>
      <c r="G115" s="254"/>
      <c r="H115" s="257">
        <v>0.00029999999999999997</v>
      </c>
      <c r="I115" s="258"/>
      <c r="J115" s="254"/>
      <c r="K115" s="254"/>
      <c r="L115" s="259"/>
      <c r="M115" s="260"/>
      <c r="N115" s="261"/>
      <c r="O115" s="261"/>
      <c r="P115" s="261"/>
      <c r="Q115" s="261"/>
      <c r="R115" s="261"/>
      <c r="S115" s="261"/>
      <c r="T115" s="262"/>
      <c r="U115" s="14"/>
      <c r="V115" s="14"/>
      <c r="W115" s="14"/>
      <c r="X115" s="14"/>
      <c r="Y115" s="14"/>
      <c r="Z115" s="14"/>
      <c r="AA115" s="14"/>
      <c r="AB115" s="14"/>
      <c r="AC115" s="14"/>
      <c r="AD115" s="14"/>
      <c r="AE115" s="14"/>
      <c r="AT115" s="263" t="s">
        <v>232</v>
      </c>
      <c r="AU115" s="263" t="s">
        <v>81</v>
      </c>
      <c r="AV115" s="14" t="s">
        <v>81</v>
      </c>
      <c r="AW115" s="14" t="s">
        <v>33</v>
      </c>
      <c r="AX115" s="14" t="s">
        <v>72</v>
      </c>
      <c r="AY115" s="263" t="s">
        <v>186</v>
      </c>
    </row>
    <row r="116" s="14" customFormat="1">
      <c r="A116" s="14"/>
      <c r="B116" s="253"/>
      <c r="C116" s="254"/>
      <c r="D116" s="230" t="s">
        <v>232</v>
      </c>
      <c r="E116" s="255" t="s">
        <v>19</v>
      </c>
      <c r="F116" s="256" t="s">
        <v>607</v>
      </c>
      <c r="G116" s="254"/>
      <c r="H116" s="257">
        <v>0</v>
      </c>
      <c r="I116" s="258"/>
      <c r="J116" s="254"/>
      <c r="K116" s="254"/>
      <c r="L116" s="259"/>
      <c r="M116" s="260"/>
      <c r="N116" s="261"/>
      <c r="O116" s="261"/>
      <c r="P116" s="261"/>
      <c r="Q116" s="261"/>
      <c r="R116" s="261"/>
      <c r="S116" s="261"/>
      <c r="T116" s="262"/>
      <c r="U116" s="14"/>
      <c r="V116" s="14"/>
      <c r="W116" s="14"/>
      <c r="X116" s="14"/>
      <c r="Y116" s="14"/>
      <c r="Z116" s="14"/>
      <c r="AA116" s="14"/>
      <c r="AB116" s="14"/>
      <c r="AC116" s="14"/>
      <c r="AD116" s="14"/>
      <c r="AE116" s="14"/>
      <c r="AT116" s="263" t="s">
        <v>232</v>
      </c>
      <c r="AU116" s="263" t="s">
        <v>81</v>
      </c>
      <c r="AV116" s="14" t="s">
        <v>81</v>
      </c>
      <c r="AW116" s="14" t="s">
        <v>33</v>
      </c>
      <c r="AX116" s="14" t="s">
        <v>72</v>
      </c>
      <c r="AY116" s="263" t="s">
        <v>186</v>
      </c>
    </row>
    <row r="117" s="16" customFormat="1">
      <c r="A117" s="16"/>
      <c r="B117" s="291"/>
      <c r="C117" s="292"/>
      <c r="D117" s="230" t="s">
        <v>232</v>
      </c>
      <c r="E117" s="293" t="s">
        <v>19</v>
      </c>
      <c r="F117" s="294" t="s">
        <v>596</v>
      </c>
      <c r="G117" s="292"/>
      <c r="H117" s="295">
        <v>0.00029999999999999997</v>
      </c>
      <c r="I117" s="296"/>
      <c r="J117" s="292"/>
      <c r="K117" s="292"/>
      <c r="L117" s="297"/>
      <c r="M117" s="298"/>
      <c r="N117" s="299"/>
      <c r="O117" s="299"/>
      <c r="P117" s="299"/>
      <c r="Q117" s="299"/>
      <c r="R117" s="299"/>
      <c r="S117" s="299"/>
      <c r="T117" s="300"/>
      <c r="U117" s="16"/>
      <c r="V117" s="16"/>
      <c r="W117" s="16"/>
      <c r="X117" s="16"/>
      <c r="Y117" s="16"/>
      <c r="Z117" s="16"/>
      <c r="AA117" s="16"/>
      <c r="AB117" s="16"/>
      <c r="AC117" s="16"/>
      <c r="AD117" s="16"/>
      <c r="AE117" s="16"/>
      <c r="AT117" s="301" t="s">
        <v>232</v>
      </c>
      <c r="AU117" s="301" t="s">
        <v>81</v>
      </c>
      <c r="AV117" s="16" t="s">
        <v>117</v>
      </c>
      <c r="AW117" s="16" t="s">
        <v>33</v>
      </c>
      <c r="AX117" s="16" t="s">
        <v>72</v>
      </c>
      <c r="AY117" s="301" t="s">
        <v>186</v>
      </c>
    </row>
    <row r="118" s="14" customFormat="1">
      <c r="A118" s="14"/>
      <c r="B118" s="253"/>
      <c r="C118" s="254"/>
      <c r="D118" s="230" t="s">
        <v>232</v>
      </c>
      <c r="E118" s="255" t="s">
        <v>19</v>
      </c>
      <c r="F118" s="256" t="s">
        <v>608</v>
      </c>
      <c r="G118" s="254"/>
      <c r="H118" s="257">
        <v>0</v>
      </c>
      <c r="I118" s="258"/>
      <c r="J118" s="254"/>
      <c r="K118" s="254"/>
      <c r="L118" s="259"/>
      <c r="M118" s="260"/>
      <c r="N118" s="261"/>
      <c r="O118" s="261"/>
      <c r="P118" s="261"/>
      <c r="Q118" s="261"/>
      <c r="R118" s="261"/>
      <c r="S118" s="261"/>
      <c r="T118" s="262"/>
      <c r="U118" s="14"/>
      <c r="V118" s="14"/>
      <c r="W118" s="14"/>
      <c r="X118" s="14"/>
      <c r="Y118" s="14"/>
      <c r="Z118" s="14"/>
      <c r="AA118" s="14"/>
      <c r="AB118" s="14"/>
      <c r="AC118" s="14"/>
      <c r="AD118" s="14"/>
      <c r="AE118" s="14"/>
      <c r="AT118" s="263" t="s">
        <v>232</v>
      </c>
      <c r="AU118" s="263" t="s">
        <v>81</v>
      </c>
      <c r="AV118" s="14" t="s">
        <v>81</v>
      </c>
      <c r="AW118" s="14" t="s">
        <v>33</v>
      </c>
      <c r="AX118" s="14" t="s">
        <v>72</v>
      </c>
      <c r="AY118" s="263" t="s">
        <v>186</v>
      </c>
    </row>
    <row r="119" s="15" customFormat="1">
      <c r="A119" s="15"/>
      <c r="B119" s="280"/>
      <c r="C119" s="281"/>
      <c r="D119" s="230" t="s">
        <v>232</v>
      </c>
      <c r="E119" s="282" t="s">
        <v>19</v>
      </c>
      <c r="F119" s="283" t="s">
        <v>498</v>
      </c>
      <c r="G119" s="281"/>
      <c r="H119" s="284">
        <v>0.00029999999999999997</v>
      </c>
      <c r="I119" s="285"/>
      <c r="J119" s="281"/>
      <c r="K119" s="281"/>
      <c r="L119" s="286"/>
      <c r="M119" s="287"/>
      <c r="N119" s="288"/>
      <c r="O119" s="288"/>
      <c r="P119" s="288"/>
      <c r="Q119" s="288"/>
      <c r="R119" s="288"/>
      <c r="S119" s="288"/>
      <c r="T119" s="289"/>
      <c r="U119" s="15"/>
      <c r="V119" s="15"/>
      <c r="W119" s="15"/>
      <c r="X119" s="15"/>
      <c r="Y119" s="15"/>
      <c r="Z119" s="15"/>
      <c r="AA119" s="15"/>
      <c r="AB119" s="15"/>
      <c r="AC119" s="15"/>
      <c r="AD119" s="15"/>
      <c r="AE119" s="15"/>
      <c r="AT119" s="290" t="s">
        <v>232</v>
      </c>
      <c r="AU119" s="290" t="s">
        <v>81</v>
      </c>
      <c r="AV119" s="15" t="s">
        <v>226</v>
      </c>
      <c r="AW119" s="15" t="s">
        <v>33</v>
      </c>
      <c r="AX119" s="15" t="s">
        <v>79</v>
      </c>
      <c r="AY119" s="290" t="s">
        <v>186</v>
      </c>
    </row>
    <row r="120" s="12" customFormat="1" ht="22.8" customHeight="1">
      <c r="A120" s="12"/>
      <c r="B120" s="200"/>
      <c r="C120" s="201"/>
      <c r="D120" s="202" t="s">
        <v>71</v>
      </c>
      <c r="E120" s="214" t="s">
        <v>243</v>
      </c>
      <c r="F120" s="214" t="s">
        <v>244</v>
      </c>
      <c r="G120" s="201"/>
      <c r="H120" s="201"/>
      <c r="I120" s="204"/>
      <c r="J120" s="215">
        <f>BK120</f>
        <v>0</v>
      </c>
      <c r="K120" s="201"/>
      <c r="L120" s="206"/>
      <c r="M120" s="207"/>
      <c r="N120" s="208"/>
      <c r="O120" s="208"/>
      <c r="P120" s="209">
        <f>SUM(P121:P123)</f>
        <v>0</v>
      </c>
      <c r="Q120" s="208"/>
      <c r="R120" s="209">
        <f>SUM(R121:R123)</f>
        <v>0</v>
      </c>
      <c r="S120" s="208"/>
      <c r="T120" s="210">
        <f>SUM(T121:T123)</f>
        <v>0</v>
      </c>
      <c r="U120" s="12"/>
      <c r="V120" s="12"/>
      <c r="W120" s="12"/>
      <c r="X120" s="12"/>
      <c r="Y120" s="12"/>
      <c r="Z120" s="12"/>
      <c r="AA120" s="12"/>
      <c r="AB120" s="12"/>
      <c r="AC120" s="12"/>
      <c r="AD120" s="12"/>
      <c r="AE120" s="12"/>
      <c r="AR120" s="211" t="s">
        <v>79</v>
      </c>
      <c r="AT120" s="212" t="s">
        <v>71</v>
      </c>
      <c r="AU120" s="212" t="s">
        <v>79</v>
      </c>
      <c r="AY120" s="211" t="s">
        <v>186</v>
      </c>
      <c r="BK120" s="213">
        <f>SUM(BK121:BK123)</f>
        <v>0</v>
      </c>
    </row>
    <row r="121" s="2" customFormat="1" ht="16.5" customHeight="1">
      <c r="A121" s="41"/>
      <c r="B121" s="42"/>
      <c r="C121" s="216" t="s">
        <v>609</v>
      </c>
      <c r="D121" s="240" t="s">
        <v>190</v>
      </c>
      <c r="E121" s="218" t="s">
        <v>610</v>
      </c>
      <c r="F121" s="219" t="s">
        <v>611</v>
      </c>
      <c r="G121" s="220" t="s">
        <v>248</v>
      </c>
      <c r="H121" s="221">
        <v>0.00059999999999999995</v>
      </c>
      <c r="I121" s="222"/>
      <c r="J121" s="223">
        <f>ROUND(I121*H121,2)</f>
        <v>0</v>
      </c>
      <c r="K121" s="219" t="s">
        <v>225</v>
      </c>
      <c r="L121" s="47"/>
      <c r="M121" s="224" t="s">
        <v>19</v>
      </c>
      <c r="N121" s="225" t="s">
        <v>43</v>
      </c>
      <c r="O121" s="87"/>
      <c r="P121" s="226">
        <f>O121*H121</f>
        <v>0</v>
      </c>
      <c r="Q121" s="226">
        <v>0</v>
      </c>
      <c r="R121" s="226">
        <f>Q121*H121</f>
        <v>0</v>
      </c>
      <c r="S121" s="226">
        <v>0</v>
      </c>
      <c r="T121" s="227">
        <f>S121*H121</f>
        <v>0</v>
      </c>
      <c r="U121" s="41"/>
      <c r="V121" s="41"/>
      <c r="W121" s="41"/>
      <c r="X121" s="41"/>
      <c r="Y121" s="41"/>
      <c r="Z121" s="41"/>
      <c r="AA121" s="41"/>
      <c r="AB121" s="41"/>
      <c r="AC121" s="41"/>
      <c r="AD121" s="41"/>
      <c r="AE121" s="41"/>
      <c r="AR121" s="228" t="s">
        <v>226</v>
      </c>
      <c r="AT121" s="228" t="s">
        <v>190</v>
      </c>
      <c r="AU121" s="228" t="s">
        <v>81</v>
      </c>
      <c r="AY121" s="20" t="s">
        <v>186</v>
      </c>
      <c r="BE121" s="229">
        <f>IF(N121="základní",J121,0)</f>
        <v>0</v>
      </c>
      <c r="BF121" s="229">
        <f>IF(N121="snížená",J121,0)</f>
        <v>0</v>
      </c>
      <c r="BG121" s="229">
        <f>IF(N121="zákl. přenesená",J121,0)</f>
        <v>0</v>
      </c>
      <c r="BH121" s="229">
        <f>IF(N121="sníž. přenesená",J121,0)</f>
        <v>0</v>
      </c>
      <c r="BI121" s="229">
        <f>IF(N121="nulová",J121,0)</f>
        <v>0</v>
      </c>
      <c r="BJ121" s="20" t="s">
        <v>79</v>
      </c>
      <c r="BK121" s="229">
        <f>ROUND(I121*H121,2)</f>
        <v>0</v>
      </c>
      <c r="BL121" s="20" t="s">
        <v>226</v>
      </c>
      <c r="BM121" s="228" t="s">
        <v>612</v>
      </c>
    </row>
    <row r="122" s="2" customFormat="1">
      <c r="A122" s="41"/>
      <c r="B122" s="42"/>
      <c r="C122" s="43"/>
      <c r="D122" s="230" t="s">
        <v>196</v>
      </c>
      <c r="E122" s="43"/>
      <c r="F122" s="231" t="s">
        <v>611</v>
      </c>
      <c r="G122" s="43"/>
      <c r="H122" s="43"/>
      <c r="I122" s="232"/>
      <c r="J122" s="43"/>
      <c r="K122" s="43"/>
      <c r="L122" s="47"/>
      <c r="M122" s="233"/>
      <c r="N122" s="234"/>
      <c r="O122" s="87"/>
      <c r="P122" s="87"/>
      <c r="Q122" s="87"/>
      <c r="R122" s="87"/>
      <c r="S122" s="87"/>
      <c r="T122" s="88"/>
      <c r="U122" s="41"/>
      <c r="V122" s="41"/>
      <c r="W122" s="41"/>
      <c r="X122" s="41"/>
      <c r="Y122" s="41"/>
      <c r="Z122" s="41"/>
      <c r="AA122" s="41"/>
      <c r="AB122" s="41"/>
      <c r="AC122" s="41"/>
      <c r="AD122" s="41"/>
      <c r="AE122" s="41"/>
      <c r="AT122" s="20" t="s">
        <v>196</v>
      </c>
      <c r="AU122" s="20" t="s">
        <v>81</v>
      </c>
    </row>
    <row r="123" s="2" customFormat="1">
      <c r="A123" s="41"/>
      <c r="B123" s="42"/>
      <c r="C123" s="43"/>
      <c r="D123" s="241" t="s">
        <v>229</v>
      </c>
      <c r="E123" s="43"/>
      <c r="F123" s="242" t="s">
        <v>613</v>
      </c>
      <c r="G123" s="43"/>
      <c r="H123" s="43"/>
      <c r="I123" s="232"/>
      <c r="J123" s="43"/>
      <c r="K123" s="43"/>
      <c r="L123" s="47"/>
      <c r="M123" s="233"/>
      <c r="N123" s="234"/>
      <c r="O123" s="87"/>
      <c r="P123" s="87"/>
      <c r="Q123" s="87"/>
      <c r="R123" s="87"/>
      <c r="S123" s="87"/>
      <c r="T123" s="88"/>
      <c r="U123" s="41"/>
      <c r="V123" s="41"/>
      <c r="W123" s="41"/>
      <c r="X123" s="41"/>
      <c r="Y123" s="41"/>
      <c r="Z123" s="41"/>
      <c r="AA123" s="41"/>
      <c r="AB123" s="41"/>
      <c r="AC123" s="41"/>
      <c r="AD123" s="41"/>
      <c r="AE123" s="41"/>
      <c r="AT123" s="20" t="s">
        <v>229</v>
      </c>
      <c r="AU123" s="20" t="s">
        <v>81</v>
      </c>
    </row>
    <row r="124" s="12" customFormat="1" ht="25.92" customHeight="1">
      <c r="A124" s="12"/>
      <c r="B124" s="200"/>
      <c r="C124" s="201"/>
      <c r="D124" s="202" t="s">
        <v>71</v>
      </c>
      <c r="E124" s="203" t="s">
        <v>333</v>
      </c>
      <c r="F124" s="203" t="s">
        <v>334</v>
      </c>
      <c r="G124" s="201"/>
      <c r="H124" s="201"/>
      <c r="I124" s="204"/>
      <c r="J124" s="205">
        <f>BK124</f>
        <v>0</v>
      </c>
      <c r="K124" s="201"/>
      <c r="L124" s="206"/>
      <c r="M124" s="207"/>
      <c r="N124" s="208"/>
      <c r="O124" s="208"/>
      <c r="P124" s="209">
        <f>P125</f>
        <v>0</v>
      </c>
      <c r="Q124" s="208"/>
      <c r="R124" s="209">
        <f>R125</f>
        <v>5.7564000000000002</v>
      </c>
      <c r="S124" s="208"/>
      <c r="T124" s="210">
        <f>T125</f>
        <v>0</v>
      </c>
      <c r="U124" s="12"/>
      <c r="V124" s="12"/>
      <c r="W124" s="12"/>
      <c r="X124" s="12"/>
      <c r="Y124" s="12"/>
      <c r="Z124" s="12"/>
      <c r="AA124" s="12"/>
      <c r="AB124" s="12"/>
      <c r="AC124" s="12"/>
      <c r="AD124" s="12"/>
      <c r="AE124" s="12"/>
      <c r="AR124" s="211" t="s">
        <v>81</v>
      </c>
      <c r="AT124" s="212" t="s">
        <v>71</v>
      </c>
      <c r="AU124" s="212" t="s">
        <v>72</v>
      </c>
      <c r="AY124" s="211" t="s">
        <v>186</v>
      </c>
      <c r="BK124" s="213">
        <f>BK125</f>
        <v>0</v>
      </c>
    </row>
    <row r="125" s="12" customFormat="1" ht="22.8" customHeight="1">
      <c r="A125" s="12"/>
      <c r="B125" s="200"/>
      <c r="C125" s="201"/>
      <c r="D125" s="202" t="s">
        <v>71</v>
      </c>
      <c r="E125" s="214" t="s">
        <v>614</v>
      </c>
      <c r="F125" s="214" t="s">
        <v>615</v>
      </c>
      <c r="G125" s="201"/>
      <c r="H125" s="201"/>
      <c r="I125" s="204"/>
      <c r="J125" s="215">
        <f>BK125</f>
        <v>0</v>
      </c>
      <c r="K125" s="201"/>
      <c r="L125" s="206"/>
      <c r="M125" s="207"/>
      <c r="N125" s="208"/>
      <c r="O125" s="208"/>
      <c r="P125" s="209">
        <f>SUM(P126:P131)</f>
        <v>0</v>
      </c>
      <c r="Q125" s="208"/>
      <c r="R125" s="209">
        <f>SUM(R126:R131)</f>
        <v>5.7564000000000002</v>
      </c>
      <c r="S125" s="208"/>
      <c r="T125" s="210">
        <f>SUM(T126:T131)</f>
        <v>0</v>
      </c>
      <c r="U125" s="12"/>
      <c r="V125" s="12"/>
      <c r="W125" s="12"/>
      <c r="X125" s="12"/>
      <c r="Y125" s="12"/>
      <c r="Z125" s="12"/>
      <c r="AA125" s="12"/>
      <c r="AB125" s="12"/>
      <c r="AC125" s="12"/>
      <c r="AD125" s="12"/>
      <c r="AE125" s="12"/>
      <c r="AR125" s="211" t="s">
        <v>81</v>
      </c>
      <c r="AT125" s="212" t="s">
        <v>71</v>
      </c>
      <c r="AU125" s="212" t="s">
        <v>79</v>
      </c>
      <c r="AY125" s="211" t="s">
        <v>186</v>
      </c>
      <c r="BK125" s="213">
        <f>SUM(BK126:BK131)</f>
        <v>0</v>
      </c>
    </row>
    <row r="126" s="2" customFormat="1" ht="16.5" customHeight="1">
      <c r="A126" s="41"/>
      <c r="B126" s="42"/>
      <c r="C126" s="216" t="s">
        <v>616</v>
      </c>
      <c r="D126" s="240" t="s">
        <v>190</v>
      </c>
      <c r="E126" s="218" t="s">
        <v>617</v>
      </c>
      <c r="F126" s="219" t="s">
        <v>618</v>
      </c>
      <c r="G126" s="220" t="s">
        <v>619</v>
      </c>
      <c r="H126" s="221">
        <v>5756.3999999999996</v>
      </c>
      <c r="I126" s="222"/>
      <c r="J126" s="223">
        <f>ROUND(I126*H126,2)</f>
        <v>0</v>
      </c>
      <c r="K126" s="219" t="s">
        <v>19</v>
      </c>
      <c r="L126" s="47"/>
      <c r="M126" s="224" t="s">
        <v>19</v>
      </c>
      <c r="N126" s="225" t="s">
        <v>43</v>
      </c>
      <c r="O126" s="87"/>
      <c r="P126" s="226">
        <f>O126*H126</f>
        <v>0</v>
      </c>
      <c r="Q126" s="226">
        <v>0.001</v>
      </c>
      <c r="R126" s="226">
        <f>Q126*H126</f>
        <v>5.7564000000000002</v>
      </c>
      <c r="S126" s="226">
        <v>0</v>
      </c>
      <c r="T126" s="227">
        <f>S126*H126</f>
        <v>0</v>
      </c>
      <c r="U126" s="41"/>
      <c r="V126" s="41"/>
      <c r="W126" s="41"/>
      <c r="X126" s="41"/>
      <c r="Y126" s="41"/>
      <c r="Z126" s="41"/>
      <c r="AA126" s="41"/>
      <c r="AB126" s="41"/>
      <c r="AC126" s="41"/>
      <c r="AD126" s="41"/>
      <c r="AE126" s="41"/>
      <c r="AR126" s="228" t="s">
        <v>311</v>
      </c>
      <c r="AT126" s="228" t="s">
        <v>190</v>
      </c>
      <c r="AU126" s="228" t="s">
        <v>81</v>
      </c>
      <c r="AY126" s="20" t="s">
        <v>186</v>
      </c>
      <c r="BE126" s="229">
        <f>IF(N126="základní",J126,0)</f>
        <v>0</v>
      </c>
      <c r="BF126" s="229">
        <f>IF(N126="snížená",J126,0)</f>
        <v>0</v>
      </c>
      <c r="BG126" s="229">
        <f>IF(N126="zákl. přenesená",J126,0)</f>
        <v>0</v>
      </c>
      <c r="BH126" s="229">
        <f>IF(N126="sníž. přenesená",J126,0)</f>
        <v>0</v>
      </c>
      <c r="BI126" s="229">
        <f>IF(N126="nulová",J126,0)</f>
        <v>0</v>
      </c>
      <c r="BJ126" s="20" t="s">
        <v>79</v>
      </c>
      <c r="BK126" s="229">
        <f>ROUND(I126*H126,2)</f>
        <v>0</v>
      </c>
      <c r="BL126" s="20" t="s">
        <v>311</v>
      </c>
      <c r="BM126" s="228" t="s">
        <v>620</v>
      </c>
    </row>
    <row r="127" s="2" customFormat="1">
      <c r="A127" s="41"/>
      <c r="B127" s="42"/>
      <c r="C127" s="43"/>
      <c r="D127" s="230" t="s">
        <v>196</v>
      </c>
      <c r="E127" s="43"/>
      <c r="F127" s="231" t="s">
        <v>621</v>
      </c>
      <c r="G127" s="43"/>
      <c r="H127" s="43"/>
      <c r="I127" s="232"/>
      <c r="J127" s="43"/>
      <c r="K127" s="43"/>
      <c r="L127" s="47"/>
      <c r="M127" s="233"/>
      <c r="N127" s="234"/>
      <c r="O127" s="87"/>
      <c r="P127" s="87"/>
      <c r="Q127" s="87"/>
      <c r="R127" s="87"/>
      <c r="S127" s="87"/>
      <c r="T127" s="88"/>
      <c r="U127" s="41"/>
      <c r="V127" s="41"/>
      <c r="W127" s="41"/>
      <c r="X127" s="41"/>
      <c r="Y127" s="41"/>
      <c r="Z127" s="41"/>
      <c r="AA127" s="41"/>
      <c r="AB127" s="41"/>
      <c r="AC127" s="41"/>
      <c r="AD127" s="41"/>
      <c r="AE127" s="41"/>
      <c r="AT127" s="20" t="s">
        <v>196</v>
      </c>
      <c r="AU127" s="20" t="s">
        <v>81</v>
      </c>
    </row>
    <row r="128" s="2" customFormat="1">
      <c r="A128" s="41"/>
      <c r="B128" s="42"/>
      <c r="C128" s="43"/>
      <c r="D128" s="230" t="s">
        <v>197</v>
      </c>
      <c r="E128" s="43"/>
      <c r="F128" s="235" t="s">
        <v>622</v>
      </c>
      <c r="G128" s="43"/>
      <c r="H128" s="43"/>
      <c r="I128" s="232"/>
      <c r="J128" s="43"/>
      <c r="K128" s="43"/>
      <c r="L128" s="47"/>
      <c r="M128" s="233"/>
      <c r="N128" s="234"/>
      <c r="O128" s="87"/>
      <c r="P128" s="87"/>
      <c r="Q128" s="87"/>
      <c r="R128" s="87"/>
      <c r="S128" s="87"/>
      <c r="T128" s="88"/>
      <c r="U128" s="41"/>
      <c r="V128" s="41"/>
      <c r="W128" s="41"/>
      <c r="X128" s="41"/>
      <c r="Y128" s="41"/>
      <c r="Z128" s="41"/>
      <c r="AA128" s="41"/>
      <c r="AB128" s="41"/>
      <c r="AC128" s="41"/>
      <c r="AD128" s="41"/>
      <c r="AE128" s="41"/>
      <c r="AT128" s="20" t="s">
        <v>197</v>
      </c>
      <c r="AU128" s="20" t="s">
        <v>81</v>
      </c>
    </row>
    <row r="129" s="14" customFormat="1">
      <c r="A129" s="14"/>
      <c r="B129" s="253"/>
      <c r="C129" s="254"/>
      <c r="D129" s="230" t="s">
        <v>232</v>
      </c>
      <c r="E129" s="255" t="s">
        <v>19</v>
      </c>
      <c r="F129" s="256" t="s">
        <v>623</v>
      </c>
      <c r="G129" s="254"/>
      <c r="H129" s="257">
        <v>11787.200000000001</v>
      </c>
      <c r="I129" s="258"/>
      <c r="J129" s="254"/>
      <c r="K129" s="254"/>
      <c r="L129" s="259"/>
      <c r="M129" s="260"/>
      <c r="N129" s="261"/>
      <c r="O129" s="261"/>
      <c r="P129" s="261"/>
      <c r="Q129" s="261"/>
      <c r="R129" s="261"/>
      <c r="S129" s="261"/>
      <c r="T129" s="262"/>
      <c r="U129" s="14"/>
      <c r="V129" s="14"/>
      <c r="W129" s="14"/>
      <c r="X129" s="14"/>
      <c r="Y129" s="14"/>
      <c r="Z129" s="14"/>
      <c r="AA129" s="14"/>
      <c r="AB129" s="14"/>
      <c r="AC129" s="14"/>
      <c r="AD129" s="14"/>
      <c r="AE129" s="14"/>
      <c r="AT129" s="263" t="s">
        <v>232</v>
      </c>
      <c r="AU129" s="263" t="s">
        <v>81</v>
      </c>
      <c r="AV129" s="14" t="s">
        <v>81</v>
      </c>
      <c r="AW129" s="14" t="s">
        <v>33</v>
      </c>
      <c r="AX129" s="14" t="s">
        <v>72</v>
      </c>
      <c r="AY129" s="263" t="s">
        <v>186</v>
      </c>
    </row>
    <row r="130" s="14" customFormat="1">
      <c r="A130" s="14"/>
      <c r="B130" s="253"/>
      <c r="C130" s="254"/>
      <c r="D130" s="230" t="s">
        <v>232</v>
      </c>
      <c r="E130" s="255" t="s">
        <v>19</v>
      </c>
      <c r="F130" s="256" t="s">
        <v>624</v>
      </c>
      <c r="G130" s="254"/>
      <c r="H130" s="257">
        <v>-6030.8000000000002</v>
      </c>
      <c r="I130" s="258"/>
      <c r="J130" s="254"/>
      <c r="K130" s="254"/>
      <c r="L130" s="259"/>
      <c r="M130" s="260"/>
      <c r="N130" s="261"/>
      <c r="O130" s="261"/>
      <c r="P130" s="261"/>
      <c r="Q130" s="261"/>
      <c r="R130" s="261"/>
      <c r="S130" s="261"/>
      <c r="T130" s="262"/>
      <c r="U130" s="14"/>
      <c r="V130" s="14"/>
      <c r="W130" s="14"/>
      <c r="X130" s="14"/>
      <c r="Y130" s="14"/>
      <c r="Z130" s="14"/>
      <c r="AA130" s="14"/>
      <c r="AB130" s="14"/>
      <c r="AC130" s="14"/>
      <c r="AD130" s="14"/>
      <c r="AE130" s="14"/>
      <c r="AT130" s="263" t="s">
        <v>232</v>
      </c>
      <c r="AU130" s="263" t="s">
        <v>81</v>
      </c>
      <c r="AV130" s="14" t="s">
        <v>81</v>
      </c>
      <c r="AW130" s="14" t="s">
        <v>33</v>
      </c>
      <c r="AX130" s="14" t="s">
        <v>72</v>
      </c>
      <c r="AY130" s="263" t="s">
        <v>186</v>
      </c>
    </row>
    <row r="131" s="15" customFormat="1">
      <c r="A131" s="15"/>
      <c r="B131" s="280"/>
      <c r="C131" s="281"/>
      <c r="D131" s="230" t="s">
        <v>232</v>
      </c>
      <c r="E131" s="282" t="s">
        <v>19</v>
      </c>
      <c r="F131" s="283" t="s">
        <v>498</v>
      </c>
      <c r="G131" s="281"/>
      <c r="H131" s="284">
        <v>5756.3999999999996</v>
      </c>
      <c r="I131" s="285"/>
      <c r="J131" s="281"/>
      <c r="K131" s="281"/>
      <c r="L131" s="286"/>
      <c r="M131" s="302"/>
      <c r="N131" s="303"/>
      <c r="O131" s="303"/>
      <c r="P131" s="303"/>
      <c r="Q131" s="303"/>
      <c r="R131" s="303"/>
      <c r="S131" s="303"/>
      <c r="T131" s="304"/>
      <c r="U131" s="15"/>
      <c r="V131" s="15"/>
      <c r="W131" s="15"/>
      <c r="X131" s="15"/>
      <c r="Y131" s="15"/>
      <c r="Z131" s="15"/>
      <c r="AA131" s="15"/>
      <c r="AB131" s="15"/>
      <c r="AC131" s="15"/>
      <c r="AD131" s="15"/>
      <c r="AE131" s="15"/>
      <c r="AT131" s="290" t="s">
        <v>232</v>
      </c>
      <c r="AU131" s="290" t="s">
        <v>81</v>
      </c>
      <c r="AV131" s="15" t="s">
        <v>226</v>
      </c>
      <c r="AW131" s="15" t="s">
        <v>33</v>
      </c>
      <c r="AX131" s="15" t="s">
        <v>79</v>
      </c>
      <c r="AY131" s="290" t="s">
        <v>186</v>
      </c>
    </row>
    <row r="132" s="2" customFormat="1" ht="6.96" customHeight="1">
      <c r="A132" s="41"/>
      <c r="B132" s="62"/>
      <c r="C132" s="63"/>
      <c r="D132" s="63"/>
      <c r="E132" s="63"/>
      <c r="F132" s="63"/>
      <c r="G132" s="63"/>
      <c r="H132" s="63"/>
      <c r="I132" s="63"/>
      <c r="J132" s="63"/>
      <c r="K132" s="63"/>
      <c r="L132" s="47"/>
      <c r="M132" s="41"/>
      <c r="O132" s="41"/>
      <c r="P132" s="41"/>
      <c r="Q132" s="41"/>
      <c r="R132" s="41"/>
      <c r="S132" s="41"/>
      <c r="T132" s="41"/>
      <c r="U132" s="41"/>
      <c r="V132" s="41"/>
      <c r="W132" s="41"/>
      <c r="X132" s="41"/>
      <c r="Y132" s="41"/>
      <c r="Z132" s="41"/>
      <c r="AA132" s="41"/>
      <c r="AB132" s="41"/>
      <c r="AC132" s="41"/>
      <c r="AD132" s="41"/>
      <c r="AE132" s="41"/>
    </row>
  </sheetData>
  <sheetProtection sheet="1" autoFilter="0" formatColumns="0" formatRows="0" objects="1" scenarios="1" spinCount="100000" saltValue="rNXU6YT6OX9/SSECUklY9gXheY3ujFevSHHX0mhvQ7cUQ+MvklBrGiTqF24viaCgOfPPCw9UFGWlB0agNDgoPg==" hashValue="exONljU0gpl8BdV1z2cfIcjExnNQaW1OYfMLB3rRiltWc5UnBthR7f4R4/WGay7hk3zlRIy37SkTkYVV9ygAnQ==" algorithmName="SHA-512" password="B0C9"/>
  <autoFilter ref="C95:K131"/>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hyperlinks>
    <hyperlink ref="F123" r:id="rId1" display="https://podminky.urs.cz/item/CS_URS_2024_02/998021021"/>
  </hyperlinks>
  <pageMargins left="0.39375" right="0.39375" top="0.39375" bottom="0.39375" header="0" footer="0"/>
  <pageSetup paperSize="9" orientation="landscape" blackAndWhite="1" fitToHeight="100"/>
  <headerFooter>
    <oddFooter>&amp;CStrana &amp;P z &amp;N</oddFooter>
  </headerFooter>
  <drawing r:id="rId2"/>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136</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588</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625</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
        <v>19</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
        <v>487</v>
      </c>
      <c r="F28" s="41"/>
      <c r="G28" s="41"/>
      <c r="H28" s="41"/>
      <c r="I28" s="146" t="s">
        <v>28</v>
      </c>
      <c r="J28" s="136" t="s">
        <v>19</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ROUND(J93,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ROUND((SUM(BE93:BE124)),  2)</f>
        <v>0</v>
      </c>
      <c r="G37" s="41"/>
      <c r="H37" s="41"/>
      <c r="I37" s="161">
        <v>0.20999999999999999</v>
      </c>
      <c r="J37" s="160">
        <f>ROUND(((SUM(BE93:BE124))*I37),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ROUND((SUM(BF93:BF124)),  2)</f>
        <v>0</v>
      </c>
      <c r="G38" s="41"/>
      <c r="H38" s="41"/>
      <c r="I38" s="161">
        <v>0.12</v>
      </c>
      <c r="J38" s="160">
        <f>ROUND(((SUM(BF93:BF124))*I38),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ROUND((SUM(BG93:BG124)),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ROUND((SUM(BH93:BH124)),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ROUND((SUM(BI93:BI124)),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588</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705-B - Betonové konstrukce</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Ing. Lenka Kasperová</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J93</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214</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8"/>
      <c r="D69" s="185" t="s">
        <v>215</v>
      </c>
      <c r="E69" s="186"/>
      <c r="F69" s="186"/>
      <c r="G69" s="186"/>
      <c r="H69" s="186"/>
      <c r="I69" s="186"/>
      <c r="J69" s="187">
        <f>J95</f>
        <v>0</v>
      </c>
      <c r="K69" s="128"/>
      <c r="L69" s="188"/>
      <c r="S69" s="10"/>
      <c r="T69" s="10"/>
      <c r="U69" s="10"/>
      <c r="V69" s="10"/>
      <c r="W69" s="10"/>
      <c r="X69" s="10"/>
      <c r="Y69" s="10"/>
      <c r="Z69" s="10"/>
      <c r="AA69" s="10"/>
      <c r="AB69" s="10"/>
      <c r="AC69" s="10"/>
      <c r="AD69" s="10"/>
      <c r="AE69" s="10"/>
    </row>
    <row r="70" s="2" customFormat="1" ht="21.84"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8"/>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8"/>
      <c r="S75" s="41"/>
      <c r="T75" s="41"/>
      <c r="U75" s="41"/>
      <c r="V75" s="41"/>
      <c r="W75" s="41"/>
      <c r="X75" s="41"/>
      <c r="Y75" s="41"/>
      <c r="Z75" s="41"/>
      <c r="AA75" s="41"/>
      <c r="AB75" s="41"/>
      <c r="AC75" s="41"/>
      <c r="AD75" s="41"/>
      <c r="AE75" s="41"/>
    </row>
    <row r="76" s="2" customFormat="1" ht="24.96" customHeight="1">
      <c r="A76" s="41"/>
      <c r="B76" s="42"/>
      <c r="C76" s="26" t="s">
        <v>171</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173" t="str">
        <f>E7</f>
        <v>Práce a dodávky specifikované v Dodatku č.3 k Dílu IV. dokumentace MVS</v>
      </c>
      <c r="F79" s="35"/>
      <c r="G79" s="35"/>
      <c r="H79" s="35"/>
      <c r="I79" s="43"/>
      <c r="J79" s="43"/>
      <c r="K79" s="43"/>
      <c r="L79" s="148"/>
      <c r="S79" s="41"/>
      <c r="T79" s="41"/>
      <c r="U79" s="41"/>
      <c r="V79" s="41"/>
      <c r="W79" s="41"/>
      <c r="X79" s="41"/>
      <c r="Y79" s="41"/>
      <c r="Z79" s="41"/>
      <c r="AA79" s="41"/>
      <c r="AB79" s="41"/>
      <c r="AC79" s="41"/>
      <c r="AD79" s="41"/>
      <c r="AE79" s="41"/>
    </row>
    <row r="80" s="1" customFormat="1" ht="12" customHeight="1">
      <c r="B80" s="24"/>
      <c r="C80" s="35" t="s">
        <v>160</v>
      </c>
      <c r="D80" s="25"/>
      <c r="E80" s="25"/>
      <c r="F80" s="25"/>
      <c r="G80" s="25"/>
      <c r="H80" s="25"/>
      <c r="I80" s="25"/>
      <c r="J80" s="25"/>
      <c r="K80" s="25"/>
      <c r="L80" s="23"/>
    </row>
    <row r="81" s="1" customFormat="1" ht="16.5" customHeight="1">
      <c r="B81" s="24"/>
      <c r="C81" s="25"/>
      <c r="D81" s="25"/>
      <c r="E81" s="173" t="s">
        <v>161</v>
      </c>
      <c r="F81" s="25"/>
      <c r="G81" s="25"/>
      <c r="H81" s="25"/>
      <c r="I81" s="25"/>
      <c r="J81" s="25"/>
      <c r="K81" s="25"/>
      <c r="L81" s="23"/>
    </row>
    <row r="82" s="1" customFormat="1" ht="12" customHeight="1">
      <c r="B82" s="24"/>
      <c r="C82" s="35" t="s">
        <v>162</v>
      </c>
      <c r="D82" s="25"/>
      <c r="E82" s="25"/>
      <c r="F82" s="25"/>
      <c r="G82" s="25"/>
      <c r="H82" s="25"/>
      <c r="I82" s="25"/>
      <c r="J82" s="25"/>
      <c r="K82" s="25"/>
      <c r="L82" s="23"/>
    </row>
    <row r="83" s="2" customFormat="1" ht="16.5" customHeight="1">
      <c r="A83" s="41"/>
      <c r="B83" s="42"/>
      <c r="C83" s="43"/>
      <c r="D83" s="43"/>
      <c r="E83" s="279" t="s">
        <v>588</v>
      </c>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485</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16.5" customHeight="1">
      <c r="A85" s="41"/>
      <c r="B85" s="42"/>
      <c r="C85" s="43"/>
      <c r="D85" s="43"/>
      <c r="E85" s="72" t="str">
        <f>E13</f>
        <v>SO 705-B - Betonové konstrukce</v>
      </c>
      <c r="F85" s="43"/>
      <c r="G85" s="43"/>
      <c r="H85" s="43"/>
      <c r="I85" s="43"/>
      <c r="J85" s="43"/>
      <c r="K85" s="43"/>
      <c r="L85" s="148"/>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Letiště Čáslav</v>
      </c>
      <c r="G87" s="43"/>
      <c r="H87" s="43"/>
      <c r="I87" s="35" t="s">
        <v>23</v>
      </c>
      <c r="J87" s="75" t="str">
        <f>IF(J16="","",J16)</f>
        <v>8. 8. 2025</v>
      </c>
      <c r="K87" s="43"/>
      <c r="L87" s="148"/>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Česká Republika - Ministerstvo obrany ČR</v>
      </c>
      <c r="G89" s="43"/>
      <c r="H89" s="43"/>
      <c r="I89" s="35" t="s">
        <v>31</v>
      </c>
      <c r="J89" s="39" t="str">
        <f>E25</f>
        <v xml:space="preserve">AGA-Letiště, s.r.o. </v>
      </c>
      <c r="K89" s="43"/>
      <c r="L89" s="148"/>
      <c r="S89" s="41"/>
      <c r="T89" s="41"/>
      <c r="U89" s="41"/>
      <c r="V89" s="41"/>
      <c r="W89" s="41"/>
      <c r="X89" s="41"/>
      <c r="Y89" s="41"/>
      <c r="Z89" s="41"/>
      <c r="AA89" s="41"/>
      <c r="AB89" s="41"/>
      <c r="AC89" s="41"/>
      <c r="AD89" s="41"/>
      <c r="AE89" s="41"/>
    </row>
    <row r="90" s="2" customFormat="1" ht="15.15" customHeight="1">
      <c r="A90" s="41"/>
      <c r="B90" s="42"/>
      <c r="C90" s="35" t="s">
        <v>29</v>
      </c>
      <c r="D90" s="43"/>
      <c r="E90" s="43"/>
      <c r="F90" s="30" t="str">
        <f>IF(E22="","",E22)</f>
        <v>Vyplň údaj</v>
      </c>
      <c r="G90" s="43"/>
      <c r="H90" s="43"/>
      <c r="I90" s="35" t="s">
        <v>34</v>
      </c>
      <c r="J90" s="39" t="str">
        <f>E28</f>
        <v>Ing. Lenka Kasperová</v>
      </c>
      <c r="K90" s="43"/>
      <c r="L90" s="148"/>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11" customFormat="1" ht="29.28" customHeight="1">
      <c r="A92" s="189"/>
      <c r="B92" s="190"/>
      <c r="C92" s="191" t="s">
        <v>172</v>
      </c>
      <c r="D92" s="192" t="s">
        <v>57</v>
      </c>
      <c r="E92" s="192" t="s">
        <v>53</v>
      </c>
      <c r="F92" s="192" t="s">
        <v>54</v>
      </c>
      <c r="G92" s="192" t="s">
        <v>173</v>
      </c>
      <c r="H92" s="192" t="s">
        <v>174</v>
      </c>
      <c r="I92" s="192" t="s">
        <v>175</v>
      </c>
      <c r="J92" s="192" t="s">
        <v>167</v>
      </c>
      <c r="K92" s="193" t="s">
        <v>176</v>
      </c>
      <c r="L92" s="194"/>
      <c r="M92" s="95" t="s">
        <v>19</v>
      </c>
      <c r="N92" s="96" t="s">
        <v>42</v>
      </c>
      <c r="O92" s="96" t="s">
        <v>177</v>
      </c>
      <c r="P92" s="96" t="s">
        <v>178</v>
      </c>
      <c r="Q92" s="96" t="s">
        <v>179</v>
      </c>
      <c r="R92" s="96" t="s">
        <v>180</v>
      </c>
      <c r="S92" s="96" t="s">
        <v>181</v>
      </c>
      <c r="T92" s="97" t="s">
        <v>182</v>
      </c>
      <c r="U92" s="189"/>
      <c r="V92" s="189"/>
      <c r="W92" s="189"/>
      <c r="X92" s="189"/>
      <c r="Y92" s="189"/>
      <c r="Z92" s="189"/>
      <c r="AA92" s="189"/>
      <c r="AB92" s="189"/>
      <c r="AC92" s="189"/>
      <c r="AD92" s="189"/>
      <c r="AE92" s="189"/>
    </row>
    <row r="93" s="2" customFormat="1" ht="22.8" customHeight="1">
      <c r="A93" s="41"/>
      <c r="B93" s="42"/>
      <c r="C93" s="102" t="s">
        <v>183</v>
      </c>
      <c r="D93" s="43"/>
      <c r="E93" s="43"/>
      <c r="F93" s="43"/>
      <c r="G93" s="43"/>
      <c r="H93" s="43"/>
      <c r="I93" s="43"/>
      <c r="J93" s="195">
        <f>BK93</f>
        <v>0</v>
      </c>
      <c r="K93" s="43"/>
      <c r="L93" s="47"/>
      <c r="M93" s="98"/>
      <c r="N93" s="196"/>
      <c r="O93" s="99"/>
      <c r="P93" s="197">
        <f>P94</f>
        <v>0</v>
      </c>
      <c r="Q93" s="99"/>
      <c r="R93" s="197">
        <f>R94</f>
        <v>1.7347234759768071E-17</v>
      </c>
      <c r="S93" s="99"/>
      <c r="T93" s="198">
        <f>T94</f>
        <v>0</v>
      </c>
      <c r="U93" s="41"/>
      <c r="V93" s="41"/>
      <c r="W93" s="41"/>
      <c r="X93" s="41"/>
      <c r="Y93" s="41"/>
      <c r="Z93" s="41"/>
      <c r="AA93" s="41"/>
      <c r="AB93" s="41"/>
      <c r="AC93" s="41"/>
      <c r="AD93" s="41"/>
      <c r="AE93" s="41"/>
      <c r="AT93" s="20" t="s">
        <v>71</v>
      </c>
      <c r="AU93" s="20" t="s">
        <v>168</v>
      </c>
      <c r="BK93" s="199">
        <f>BK94</f>
        <v>0</v>
      </c>
    </row>
    <row r="94" s="12" customFormat="1" ht="25.92" customHeight="1">
      <c r="A94" s="12"/>
      <c r="B94" s="200"/>
      <c r="C94" s="201"/>
      <c r="D94" s="202" t="s">
        <v>71</v>
      </c>
      <c r="E94" s="203" t="s">
        <v>217</v>
      </c>
      <c r="F94" s="203" t="s">
        <v>218</v>
      </c>
      <c r="G94" s="201"/>
      <c r="H94" s="201"/>
      <c r="I94" s="204"/>
      <c r="J94" s="205">
        <f>BK94</f>
        <v>0</v>
      </c>
      <c r="K94" s="201"/>
      <c r="L94" s="206"/>
      <c r="M94" s="207"/>
      <c r="N94" s="208"/>
      <c r="O94" s="208"/>
      <c r="P94" s="209">
        <f>P95</f>
        <v>0</v>
      </c>
      <c r="Q94" s="208"/>
      <c r="R94" s="209">
        <f>R95</f>
        <v>1.7347234759768071E-17</v>
      </c>
      <c r="S94" s="208"/>
      <c r="T94" s="210">
        <f>T95</f>
        <v>0</v>
      </c>
      <c r="U94" s="12"/>
      <c r="V94" s="12"/>
      <c r="W94" s="12"/>
      <c r="X94" s="12"/>
      <c r="Y94" s="12"/>
      <c r="Z94" s="12"/>
      <c r="AA94" s="12"/>
      <c r="AB94" s="12"/>
      <c r="AC94" s="12"/>
      <c r="AD94" s="12"/>
      <c r="AE94" s="12"/>
      <c r="AR94" s="211" t="s">
        <v>79</v>
      </c>
      <c r="AT94" s="212" t="s">
        <v>71</v>
      </c>
      <c r="AU94" s="212" t="s">
        <v>72</v>
      </c>
      <c r="AY94" s="211" t="s">
        <v>186</v>
      </c>
      <c r="BK94" s="213">
        <f>BK95</f>
        <v>0</v>
      </c>
    </row>
    <row r="95" s="12" customFormat="1" ht="22.8" customHeight="1">
      <c r="A95" s="12"/>
      <c r="B95" s="200"/>
      <c r="C95" s="201"/>
      <c r="D95" s="202" t="s">
        <v>71</v>
      </c>
      <c r="E95" s="214" t="s">
        <v>219</v>
      </c>
      <c r="F95" s="214" t="s">
        <v>220</v>
      </c>
      <c r="G95" s="201"/>
      <c r="H95" s="201"/>
      <c r="I95" s="204"/>
      <c r="J95" s="215">
        <f>BK95</f>
        <v>0</v>
      </c>
      <c r="K95" s="201"/>
      <c r="L95" s="206"/>
      <c r="M95" s="207"/>
      <c r="N95" s="208"/>
      <c r="O95" s="208"/>
      <c r="P95" s="209">
        <f>SUM(P96:P124)</f>
        <v>0</v>
      </c>
      <c r="Q95" s="208"/>
      <c r="R95" s="209">
        <f>SUM(R96:R124)</f>
        <v>1.7347234759768071E-17</v>
      </c>
      <c r="S95" s="208"/>
      <c r="T95" s="210">
        <f>SUM(T96:T124)</f>
        <v>0</v>
      </c>
      <c r="U95" s="12"/>
      <c r="V95" s="12"/>
      <c r="W95" s="12"/>
      <c r="X95" s="12"/>
      <c r="Y95" s="12"/>
      <c r="Z95" s="12"/>
      <c r="AA95" s="12"/>
      <c r="AB95" s="12"/>
      <c r="AC95" s="12"/>
      <c r="AD95" s="12"/>
      <c r="AE95" s="12"/>
      <c r="AR95" s="211" t="s">
        <v>79</v>
      </c>
      <c r="AT95" s="212" t="s">
        <v>71</v>
      </c>
      <c r="AU95" s="212" t="s">
        <v>79</v>
      </c>
      <c r="AY95" s="211" t="s">
        <v>186</v>
      </c>
      <c r="BK95" s="213">
        <f>SUM(BK96:BK124)</f>
        <v>0</v>
      </c>
    </row>
    <row r="96" s="2" customFormat="1" ht="21.75" customHeight="1">
      <c r="A96" s="41"/>
      <c r="B96" s="42"/>
      <c r="C96" s="216" t="s">
        <v>626</v>
      </c>
      <c r="D96" s="217" t="s">
        <v>190</v>
      </c>
      <c r="E96" s="218" t="s">
        <v>627</v>
      </c>
      <c r="F96" s="219" t="s">
        <v>628</v>
      </c>
      <c r="G96" s="220" t="s">
        <v>629</v>
      </c>
      <c r="H96" s="221">
        <v>-478</v>
      </c>
      <c r="I96" s="222"/>
      <c r="J96" s="223">
        <f>ROUND(I96*H96,2)</f>
        <v>0</v>
      </c>
      <c r="K96" s="219" t="s">
        <v>19</v>
      </c>
      <c r="L96" s="47"/>
      <c r="M96" s="224" t="s">
        <v>19</v>
      </c>
      <c r="N96" s="225" t="s">
        <v>43</v>
      </c>
      <c r="O96" s="87"/>
      <c r="P96" s="226">
        <f>O96*H96</f>
        <v>0</v>
      </c>
      <c r="Q96" s="226">
        <v>0</v>
      </c>
      <c r="R96" s="226">
        <f>Q96*H96</f>
        <v>0</v>
      </c>
      <c r="S96" s="226">
        <v>0</v>
      </c>
      <c r="T96" s="227">
        <f>S96*H96</f>
        <v>0</v>
      </c>
      <c r="U96" s="41"/>
      <c r="V96" s="41"/>
      <c r="W96" s="41"/>
      <c r="X96" s="41"/>
      <c r="Y96" s="41"/>
      <c r="Z96" s="41"/>
      <c r="AA96" s="41"/>
      <c r="AB96" s="41"/>
      <c r="AC96" s="41"/>
      <c r="AD96" s="41"/>
      <c r="AE96" s="41"/>
      <c r="AR96" s="228" t="s">
        <v>226</v>
      </c>
      <c r="AT96" s="228" t="s">
        <v>190</v>
      </c>
      <c r="AU96" s="228" t="s">
        <v>81</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226</v>
      </c>
      <c r="BM96" s="228" t="s">
        <v>630</v>
      </c>
    </row>
    <row r="97" s="2" customFormat="1">
      <c r="A97" s="41"/>
      <c r="B97" s="42"/>
      <c r="C97" s="43"/>
      <c r="D97" s="230" t="s">
        <v>196</v>
      </c>
      <c r="E97" s="43"/>
      <c r="F97" s="231" t="s">
        <v>631</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81</v>
      </c>
    </row>
    <row r="98" s="2" customFormat="1" ht="21.75" customHeight="1">
      <c r="A98" s="41"/>
      <c r="B98" s="42"/>
      <c r="C98" s="216" t="s">
        <v>632</v>
      </c>
      <c r="D98" s="275" t="s">
        <v>190</v>
      </c>
      <c r="E98" s="218" t="s">
        <v>633</v>
      </c>
      <c r="F98" s="219" t="s">
        <v>628</v>
      </c>
      <c r="G98" s="220" t="s">
        <v>629</v>
      </c>
      <c r="H98" s="221">
        <v>478</v>
      </c>
      <c r="I98" s="222"/>
      <c r="J98" s="223">
        <f>ROUND(I98*H98,2)</f>
        <v>0</v>
      </c>
      <c r="K98" s="219" t="s">
        <v>19</v>
      </c>
      <c r="L98" s="47"/>
      <c r="M98" s="224" t="s">
        <v>19</v>
      </c>
      <c r="N98" s="225" t="s">
        <v>43</v>
      </c>
      <c r="O98" s="87"/>
      <c r="P98" s="226">
        <f>O98*H98</f>
        <v>0</v>
      </c>
      <c r="Q98" s="226">
        <v>0</v>
      </c>
      <c r="R98" s="226">
        <f>Q98*H98</f>
        <v>0</v>
      </c>
      <c r="S98" s="226">
        <v>0</v>
      </c>
      <c r="T98" s="227">
        <f>S98*H98</f>
        <v>0</v>
      </c>
      <c r="U98" s="41"/>
      <c r="V98" s="41"/>
      <c r="W98" s="41"/>
      <c r="X98" s="41"/>
      <c r="Y98" s="41"/>
      <c r="Z98" s="41"/>
      <c r="AA98" s="41"/>
      <c r="AB98" s="41"/>
      <c r="AC98" s="41"/>
      <c r="AD98" s="41"/>
      <c r="AE98" s="41"/>
      <c r="AR98" s="228" t="s">
        <v>226</v>
      </c>
      <c r="AT98" s="228" t="s">
        <v>190</v>
      </c>
      <c r="AU98" s="228" t="s">
        <v>81</v>
      </c>
      <c r="AY98" s="20" t="s">
        <v>186</v>
      </c>
      <c r="BE98" s="229">
        <f>IF(N98="základní",J98,0)</f>
        <v>0</v>
      </c>
      <c r="BF98" s="229">
        <f>IF(N98="snížená",J98,0)</f>
        <v>0</v>
      </c>
      <c r="BG98" s="229">
        <f>IF(N98="zákl. přenesená",J98,0)</f>
        <v>0</v>
      </c>
      <c r="BH98" s="229">
        <f>IF(N98="sníž. přenesená",J98,0)</f>
        <v>0</v>
      </c>
      <c r="BI98" s="229">
        <f>IF(N98="nulová",J98,0)</f>
        <v>0</v>
      </c>
      <c r="BJ98" s="20" t="s">
        <v>79</v>
      </c>
      <c r="BK98" s="229">
        <f>ROUND(I98*H98,2)</f>
        <v>0</v>
      </c>
      <c r="BL98" s="20" t="s">
        <v>226</v>
      </c>
      <c r="BM98" s="228" t="s">
        <v>634</v>
      </c>
    </row>
    <row r="99" s="2" customFormat="1">
      <c r="A99" s="41"/>
      <c r="B99" s="42"/>
      <c r="C99" s="43"/>
      <c r="D99" s="230" t="s">
        <v>196</v>
      </c>
      <c r="E99" s="43"/>
      <c r="F99" s="231" t="s">
        <v>631</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196</v>
      </c>
      <c r="AU99" s="20" t="s">
        <v>81</v>
      </c>
    </row>
    <row r="100" s="2" customFormat="1" ht="21.75" customHeight="1">
      <c r="A100" s="41"/>
      <c r="B100" s="42"/>
      <c r="C100" s="216" t="s">
        <v>313</v>
      </c>
      <c r="D100" s="217" t="s">
        <v>190</v>
      </c>
      <c r="E100" s="218" t="s">
        <v>635</v>
      </c>
      <c r="F100" s="219" t="s">
        <v>636</v>
      </c>
      <c r="G100" s="220" t="s">
        <v>629</v>
      </c>
      <c r="H100" s="221">
        <v>-145</v>
      </c>
      <c r="I100" s="222"/>
      <c r="J100" s="223">
        <f>ROUND(I100*H100,2)</f>
        <v>0</v>
      </c>
      <c r="K100" s="219" t="s">
        <v>19</v>
      </c>
      <c r="L100" s="47"/>
      <c r="M100" s="224" t="s">
        <v>19</v>
      </c>
      <c r="N100" s="225" t="s">
        <v>43</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226</v>
      </c>
      <c r="AT100" s="228" t="s">
        <v>190</v>
      </c>
      <c r="AU100" s="228" t="s">
        <v>81</v>
      </c>
      <c r="AY100" s="20" t="s">
        <v>186</v>
      </c>
      <c r="BE100" s="229">
        <f>IF(N100="základní",J100,0)</f>
        <v>0</v>
      </c>
      <c r="BF100" s="229">
        <f>IF(N100="snížená",J100,0)</f>
        <v>0</v>
      </c>
      <c r="BG100" s="229">
        <f>IF(N100="zákl. přenesená",J100,0)</f>
        <v>0</v>
      </c>
      <c r="BH100" s="229">
        <f>IF(N100="sníž. přenesená",J100,0)</f>
        <v>0</v>
      </c>
      <c r="BI100" s="229">
        <f>IF(N100="nulová",J100,0)</f>
        <v>0</v>
      </c>
      <c r="BJ100" s="20" t="s">
        <v>79</v>
      </c>
      <c r="BK100" s="229">
        <f>ROUND(I100*H100,2)</f>
        <v>0</v>
      </c>
      <c r="BL100" s="20" t="s">
        <v>226</v>
      </c>
      <c r="BM100" s="228" t="s">
        <v>637</v>
      </c>
    </row>
    <row r="101" s="2" customFormat="1">
      <c r="A101" s="41"/>
      <c r="B101" s="42"/>
      <c r="C101" s="43"/>
      <c r="D101" s="230" t="s">
        <v>196</v>
      </c>
      <c r="E101" s="43"/>
      <c r="F101" s="231" t="s">
        <v>631</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196</v>
      </c>
      <c r="AU101" s="20" t="s">
        <v>81</v>
      </c>
    </row>
    <row r="102" s="2" customFormat="1" ht="21.75" customHeight="1">
      <c r="A102" s="41"/>
      <c r="B102" s="42"/>
      <c r="C102" s="216" t="s">
        <v>638</v>
      </c>
      <c r="D102" s="275" t="s">
        <v>190</v>
      </c>
      <c r="E102" s="218" t="s">
        <v>639</v>
      </c>
      <c r="F102" s="219" t="s">
        <v>636</v>
      </c>
      <c r="G102" s="220" t="s">
        <v>629</v>
      </c>
      <c r="H102" s="221">
        <v>145</v>
      </c>
      <c r="I102" s="222"/>
      <c r="J102" s="223">
        <f>ROUND(I102*H102,2)</f>
        <v>0</v>
      </c>
      <c r="K102" s="219" t="s">
        <v>19</v>
      </c>
      <c r="L102" s="47"/>
      <c r="M102" s="224" t="s">
        <v>19</v>
      </c>
      <c r="N102" s="225" t="s">
        <v>43</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226</v>
      </c>
      <c r="AT102" s="228" t="s">
        <v>190</v>
      </c>
      <c r="AU102" s="228" t="s">
        <v>81</v>
      </c>
      <c r="AY102" s="20" t="s">
        <v>186</v>
      </c>
      <c r="BE102" s="229">
        <f>IF(N102="základní",J102,0)</f>
        <v>0</v>
      </c>
      <c r="BF102" s="229">
        <f>IF(N102="snížená",J102,0)</f>
        <v>0</v>
      </c>
      <c r="BG102" s="229">
        <f>IF(N102="zákl. přenesená",J102,0)</f>
        <v>0</v>
      </c>
      <c r="BH102" s="229">
        <f>IF(N102="sníž. přenesená",J102,0)</f>
        <v>0</v>
      </c>
      <c r="BI102" s="229">
        <f>IF(N102="nulová",J102,0)</f>
        <v>0</v>
      </c>
      <c r="BJ102" s="20" t="s">
        <v>79</v>
      </c>
      <c r="BK102" s="229">
        <f>ROUND(I102*H102,2)</f>
        <v>0</v>
      </c>
      <c r="BL102" s="20" t="s">
        <v>226</v>
      </c>
      <c r="BM102" s="228" t="s">
        <v>640</v>
      </c>
    </row>
    <row r="103" s="2" customFormat="1">
      <c r="A103" s="41"/>
      <c r="B103" s="42"/>
      <c r="C103" s="43"/>
      <c r="D103" s="230" t="s">
        <v>196</v>
      </c>
      <c r="E103" s="43"/>
      <c r="F103" s="231" t="s">
        <v>641</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196</v>
      </c>
      <c r="AU103" s="20" t="s">
        <v>81</v>
      </c>
    </row>
    <row r="104" s="2" customFormat="1" ht="16.5" customHeight="1">
      <c r="A104" s="41"/>
      <c r="B104" s="42"/>
      <c r="C104" s="216" t="s">
        <v>642</v>
      </c>
      <c r="D104" s="217" t="s">
        <v>190</v>
      </c>
      <c r="E104" s="218" t="s">
        <v>643</v>
      </c>
      <c r="F104" s="219" t="s">
        <v>644</v>
      </c>
      <c r="G104" s="220" t="s">
        <v>629</v>
      </c>
      <c r="H104" s="221">
        <v>-32</v>
      </c>
      <c r="I104" s="222"/>
      <c r="J104" s="223">
        <f>ROUND(I104*H104,2)</f>
        <v>0</v>
      </c>
      <c r="K104" s="219" t="s">
        <v>19</v>
      </c>
      <c r="L104" s="47"/>
      <c r="M104" s="224" t="s">
        <v>19</v>
      </c>
      <c r="N104" s="225" t="s">
        <v>43</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226</v>
      </c>
      <c r="AT104" s="228" t="s">
        <v>190</v>
      </c>
      <c r="AU104" s="228" t="s">
        <v>81</v>
      </c>
      <c r="AY104" s="20" t="s">
        <v>186</v>
      </c>
      <c r="BE104" s="229">
        <f>IF(N104="základní",J104,0)</f>
        <v>0</v>
      </c>
      <c r="BF104" s="229">
        <f>IF(N104="snížená",J104,0)</f>
        <v>0</v>
      </c>
      <c r="BG104" s="229">
        <f>IF(N104="zákl. přenesená",J104,0)</f>
        <v>0</v>
      </c>
      <c r="BH104" s="229">
        <f>IF(N104="sníž. přenesená",J104,0)</f>
        <v>0</v>
      </c>
      <c r="BI104" s="229">
        <f>IF(N104="nulová",J104,0)</f>
        <v>0</v>
      </c>
      <c r="BJ104" s="20" t="s">
        <v>79</v>
      </c>
      <c r="BK104" s="229">
        <f>ROUND(I104*H104,2)</f>
        <v>0</v>
      </c>
      <c r="BL104" s="20" t="s">
        <v>226</v>
      </c>
      <c r="BM104" s="228" t="s">
        <v>645</v>
      </c>
    </row>
    <row r="105" s="2" customFormat="1">
      <c r="A105" s="41"/>
      <c r="B105" s="42"/>
      <c r="C105" s="43"/>
      <c r="D105" s="230" t="s">
        <v>196</v>
      </c>
      <c r="E105" s="43"/>
      <c r="F105" s="231" t="s">
        <v>631</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196</v>
      </c>
      <c r="AU105" s="20" t="s">
        <v>81</v>
      </c>
    </row>
    <row r="106" s="2" customFormat="1" ht="16.5" customHeight="1">
      <c r="A106" s="41"/>
      <c r="B106" s="42"/>
      <c r="C106" s="216" t="s">
        <v>646</v>
      </c>
      <c r="D106" s="275" t="s">
        <v>190</v>
      </c>
      <c r="E106" s="218" t="s">
        <v>647</v>
      </c>
      <c r="F106" s="219" t="s">
        <v>644</v>
      </c>
      <c r="G106" s="220" t="s">
        <v>629</v>
      </c>
      <c r="H106" s="221">
        <v>32</v>
      </c>
      <c r="I106" s="222"/>
      <c r="J106" s="223">
        <f>ROUND(I106*H106,2)</f>
        <v>0</v>
      </c>
      <c r="K106" s="219" t="s">
        <v>19</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226</v>
      </c>
      <c r="AT106" s="228" t="s">
        <v>190</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648</v>
      </c>
    </row>
    <row r="107" s="2" customFormat="1">
      <c r="A107" s="41"/>
      <c r="B107" s="42"/>
      <c r="C107" s="43"/>
      <c r="D107" s="230" t="s">
        <v>196</v>
      </c>
      <c r="E107" s="43"/>
      <c r="F107" s="231" t="s">
        <v>644</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14" customFormat="1">
      <c r="A108" s="14"/>
      <c r="B108" s="253"/>
      <c r="C108" s="254"/>
      <c r="D108" s="230" t="s">
        <v>232</v>
      </c>
      <c r="E108" s="255" t="s">
        <v>19</v>
      </c>
      <c r="F108" s="256" t="s">
        <v>649</v>
      </c>
      <c r="G108" s="254"/>
      <c r="H108" s="257">
        <v>16</v>
      </c>
      <c r="I108" s="258"/>
      <c r="J108" s="254"/>
      <c r="K108" s="254"/>
      <c r="L108" s="259"/>
      <c r="M108" s="260"/>
      <c r="N108" s="261"/>
      <c r="O108" s="261"/>
      <c r="P108" s="261"/>
      <c r="Q108" s="261"/>
      <c r="R108" s="261"/>
      <c r="S108" s="261"/>
      <c r="T108" s="262"/>
      <c r="U108" s="14"/>
      <c r="V108" s="14"/>
      <c r="W108" s="14"/>
      <c r="X108" s="14"/>
      <c r="Y108" s="14"/>
      <c r="Z108" s="14"/>
      <c r="AA108" s="14"/>
      <c r="AB108" s="14"/>
      <c r="AC108" s="14"/>
      <c r="AD108" s="14"/>
      <c r="AE108" s="14"/>
      <c r="AT108" s="263" t="s">
        <v>232</v>
      </c>
      <c r="AU108" s="263" t="s">
        <v>81</v>
      </c>
      <c r="AV108" s="14" t="s">
        <v>81</v>
      </c>
      <c r="AW108" s="14" t="s">
        <v>33</v>
      </c>
      <c r="AX108" s="14" t="s">
        <v>72</v>
      </c>
      <c r="AY108" s="263" t="s">
        <v>186</v>
      </c>
    </row>
    <row r="109" s="14" customFormat="1">
      <c r="A109" s="14"/>
      <c r="B109" s="253"/>
      <c r="C109" s="254"/>
      <c r="D109" s="230" t="s">
        <v>232</v>
      </c>
      <c r="E109" s="255" t="s">
        <v>19</v>
      </c>
      <c r="F109" s="256" t="s">
        <v>650</v>
      </c>
      <c r="G109" s="254"/>
      <c r="H109" s="257">
        <v>16</v>
      </c>
      <c r="I109" s="258"/>
      <c r="J109" s="254"/>
      <c r="K109" s="254"/>
      <c r="L109" s="259"/>
      <c r="M109" s="260"/>
      <c r="N109" s="261"/>
      <c r="O109" s="261"/>
      <c r="P109" s="261"/>
      <c r="Q109" s="261"/>
      <c r="R109" s="261"/>
      <c r="S109" s="261"/>
      <c r="T109" s="262"/>
      <c r="U109" s="14"/>
      <c r="V109" s="14"/>
      <c r="W109" s="14"/>
      <c r="X109" s="14"/>
      <c r="Y109" s="14"/>
      <c r="Z109" s="14"/>
      <c r="AA109" s="14"/>
      <c r="AB109" s="14"/>
      <c r="AC109" s="14"/>
      <c r="AD109" s="14"/>
      <c r="AE109" s="14"/>
      <c r="AT109" s="263" t="s">
        <v>232</v>
      </c>
      <c r="AU109" s="263" t="s">
        <v>81</v>
      </c>
      <c r="AV109" s="14" t="s">
        <v>81</v>
      </c>
      <c r="AW109" s="14" t="s">
        <v>33</v>
      </c>
      <c r="AX109" s="14" t="s">
        <v>72</v>
      </c>
      <c r="AY109" s="263" t="s">
        <v>186</v>
      </c>
    </row>
    <row r="110" s="15" customFormat="1">
      <c r="A110" s="15"/>
      <c r="B110" s="280"/>
      <c r="C110" s="281"/>
      <c r="D110" s="230" t="s">
        <v>232</v>
      </c>
      <c r="E110" s="282" t="s">
        <v>19</v>
      </c>
      <c r="F110" s="283" t="s">
        <v>498</v>
      </c>
      <c r="G110" s="281"/>
      <c r="H110" s="284">
        <v>32</v>
      </c>
      <c r="I110" s="285"/>
      <c r="J110" s="281"/>
      <c r="K110" s="281"/>
      <c r="L110" s="286"/>
      <c r="M110" s="287"/>
      <c r="N110" s="288"/>
      <c r="O110" s="288"/>
      <c r="P110" s="288"/>
      <c r="Q110" s="288"/>
      <c r="R110" s="288"/>
      <c r="S110" s="288"/>
      <c r="T110" s="289"/>
      <c r="U110" s="15"/>
      <c r="V110" s="15"/>
      <c r="W110" s="15"/>
      <c r="X110" s="15"/>
      <c r="Y110" s="15"/>
      <c r="Z110" s="15"/>
      <c r="AA110" s="15"/>
      <c r="AB110" s="15"/>
      <c r="AC110" s="15"/>
      <c r="AD110" s="15"/>
      <c r="AE110" s="15"/>
      <c r="AT110" s="290" t="s">
        <v>232</v>
      </c>
      <c r="AU110" s="290" t="s">
        <v>81</v>
      </c>
      <c r="AV110" s="15" t="s">
        <v>226</v>
      </c>
      <c r="AW110" s="15" t="s">
        <v>33</v>
      </c>
      <c r="AX110" s="15" t="s">
        <v>79</v>
      </c>
      <c r="AY110" s="290" t="s">
        <v>186</v>
      </c>
    </row>
    <row r="111" s="2" customFormat="1" ht="16.5" customHeight="1">
      <c r="A111" s="41"/>
      <c r="B111" s="42"/>
      <c r="C111" s="216" t="s">
        <v>651</v>
      </c>
      <c r="D111" s="217" t="s">
        <v>190</v>
      </c>
      <c r="E111" s="218" t="s">
        <v>652</v>
      </c>
      <c r="F111" s="219" t="s">
        <v>653</v>
      </c>
      <c r="G111" s="220" t="s">
        <v>629</v>
      </c>
      <c r="H111" s="221">
        <v>-32</v>
      </c>
      <c r="I111" s="222"/>
      <c r="J111" s="223">
        <f>ROUND(I111*H111,2)</f>
        <v>0</v>
      </c>
      <c r="K111" s="219" t="s">
        <v>19</v>
      </c>
      <c r="L111" s="47"/>
      <c r="M111" s="224" t="s">
        <v>19</v>
      </c>
      <c r="N111" s="225" t="s">
        <v>43</v>
      </c>
      <c r="O111" s="87"/>
      <c r="P111" s="226">
        <f>O111*H111</f>
        <v>0</v>
      </c>
      <c r="Q111" s="226">
        <v>0.00088000000000000003</v>
      </c>
      <c r="R111" s="226">
        <f>Q111*H111</f>
        <v>-0.028160000000000001</v>
      </c>
      <c r="S111" s="226">
        <v>0</v>
      </c>
      <c r="T111" s="227">
        <f>S111*H111</f>
        <v>0</v>
      </c>
      <c r="U111" s="41"/>
      <c r="V111" s="41"/>
      <c r="W111" s="41"/>
      <c r="X111" s="41"/>
      <c r="Y111" s="41"/>
      <c r="Z111" s="41"/>
      <c r="AA111" s="41"/>
      <c r="AB111" s="41"/>
      <c r="AC111" s="41"/>
      <c r="AD111" s="41"/>
      <c r="AE111" s="41"/>
      <c r="AR111" s="228" t="s">
        <v>226</v>
      </c>
      <c r="AT111" s="228" t="s">
        <v>190</v>
      </c>
      <c r="AU111" s="228" t="s">
        <v>81</v>
      </c>
      <c r="AY111" s="20" t="s">
        <v>186</v>
      </c>
      <c r="BE111" s="229">
        <f>IF(N111="základní",J111,0)</f>
        <v>0</v>
      </c>
      <c r="BF111" s="229">
        <f>IF(N111="snížená",J111,0)</f>
        <v>0</v>
      </c>
      <c r="BG111" s="229">
        <f>IF(N111="zákl. přenesená",J111,0)</f>
        <v>0</v>
      </c>
      <c r="BH111" s="229">
        <f>IF(N111="sníž. přenesená",J111,0)</f>
        <v>0</v>
      </c>
      <c r="BI111" s="229">
        <f>IF(N111="nulová",J111,0)</f>
        <v>0</v>
      </c>
      <c r="BJ111" s="20" t="s">
        <v>79</v>
      </c>
      <c r="BK111" s="229">
        <f>ROUND(I111*H111,2)</f>
        <v>0</v>
      </c>
      <c r="BL111" s="20" t="s">
        <v>226</v>
      </c>
      <c r="BM111" s="228" t="s">
        <v>654</v>
      </c>
    </row>
    <row r="112" s="2" customFormat="1">
      <c r="A112" s="41"/>
      <c r="B112" s="42"/>
      <c r="C112" s="43"/>
      <c r="D112" s="230" t="s">
        <v>196</v>
      </c>
      <c r="E112" s="43"/>
      <c r="F112" s="231" t="s">
        <v>631</v>
      </c>
      <c r="G112" s="43"/>
      <c r="H112" s="43"/>
      <c r="I112" s="232"/>
      <c r="J112" s="43"/>
      <c r="K112" s="43"/>
      <c r="L112" s="47"/>
      <c r="M112" s="233"/>
      <c r="N112" s="234"/>
      <c r="O112" s="87"/>
      <c r="P112" s="87"/>
      <c r="Q112" s="87"/>
      <c r="R112" s="87"/>
      <c r="S112" s="87"/>
      <c r="T112" s="88"/>
      <c r="U112" s="41"/>
      <c r="V112" s="41"/>
      <c r="W112" s="41"/>
      <c r="X112" s="41"/>
      <c r="Y112" s="41"/>
      <c r="Z112" s="41"/>
      <c r="AA112" s="41"/>
      <c r="AB112" s="41"/>
      <c r="AC112" s="41"/>
      <c r="AD112" s="41"/>
      <c r="AE112" s="41"/>
      <c r="AT112" s="20" t="s">
        <v>196</v>
      </c>
      <c r="AU112" s="20" t="s">
        <v>81</v>
      </c>
    </row>
    <row r="113" s="2" customFormat="1" ht="16.5" customHeight="1">
      <c r="A113" s="41"/>
      <c r="B113" s="42"/>
      <c r="C113" s="216" t="s">
        <v>655</v>
      </c>
      <c r="D113" s="275" t="s">
        <v>190</v>
      </c>
      <c r="E113" s="218" t="s">
        <v>656</v>
      </c>
      <c r="F113" s="219" t="s">
        <v>653</v>
      </c>
      <c r="G113" s="220" t="s">
        <v>629</v>
      </c>
      <c r="H113" s="221">
        <v>32</v>
      </c>
      <c r="I113" s="222"/>
      <c r="J113" s="223">
        <f>ROUND(I113*H113,2)</f>
        <v>0</v>
      </c>
      <c r="K113" s="219" t="s">
        <v>19</v>
      </c>
      <c r="L113" s="47"/>
      <c r="M113" s="224" t="s">
        <v>19</v>
      </c>
      <c r="N113" s="225" t="s">
        <v>43</v>
      </c>
      <c r="O113" s="87"/>
      <c r="P113" s="226">
        <f>O113*H113</f>
        <v>0</v>
      </c>
      <c r="Q113" s="226">
        <v>0.00088000000000000003</v>
      </c>
      <c r="R113" s="226">
        <f>Q113*H113</f>
        <v>0.028160000000000001</v>
      </c>
      <c r="S113" s="226">
        <v>0</v>
      </c>
      <c r="T113" s="227">
        <f>S113*H113</f>
        <v>0</v>
      </c>
      <c r="U113" s="41"/>
      <c r="V113" s="41"/>
      <c r="W113" s="41"/>
      <c r="X113" s="41"/>
      <c r="Y113" s="41"/>
      <c r="Z113" s="41"/>
      <c r="AA113" s="41"/>
      <c r="AB113" s="41"/>
      <c r="AC113" s="41"/>
      <c r="AD113" s="41"/>
      <c r="AE113" s="41"/>
      <c r="AR113" s="228" t="s">
        <v>226</v>
      </c>
      <c r="AT113" s="228" t="s">
        <v>190</v>
      </c>
      <c r="AU113" s="228" t="s">
        <v>81</v>
      </c>
      <c r="AY113" s="20" t="s">
        <v>186</v>
      </c>
      <c r="BE113" s="229">
        <f>IF(N113="základní",J113,0)</f>
        <v>0</v>
      </c>
      <c r="BF113" s="229">
        <f>IF(N113="snížená",J113,0)</f>
        <v>0</v>
      </c>
      <c r="BG113" s="229">
        <f>IF(N113="zákl. přenesená",J113,0)</f>
        <v>0</v>
      </c>
      <c r="BH113" s="229">
        <f>IF(N113="sníž. přenesená",J113,0)</f>
        <v>0</v>
      </c>
      <c r="BI113" s="229">
        <f>IF(N113="nulová",J113,0)</f>
        <v>0</v>
      </c>
      <c r="BJ113" s="20" t="s">
        <v>79</v>
      </c>
      <c r="BK113" s="229">
        <f>ROUND(I113*H113,2)</f>
        <v>0</v>
      </c>
      <c r="BL113" s="20" t="s">
        <v>226</v>
      </c>
      <c r="BM113" s="228" t="s">
        <v>657</v>
      </c>
    </row>
    <row r="114" s="2" customFormat="1">
      <c r="A114" s="41"/>
      <c r="B114" s="42"/>
      <c r="C114" s="43"/>
      <c r="D114" s="230" t="s">
        <v>196</v>
      </c>
      <c r="E114" s="43"/>
      <c r="F114" s="231" t="s">
        <v>653</v>
      </c>
      <c r="G114" s="43"/>
      <c r="H114" s="43"/>
      <c r="I114" s="232"/>
      <c r="J114" s="43"/>
      <c r="K114" s="43"/>
      <c r="L114" s="47"/>
      <c r="M114" s="233"/>
      <c r="N114" s="234"/>
      <c r="O114" s="87"/>
      <c r="P114" s="87"/>
      <c r="Q114" s="87"/>
      <c r="R114" s="87"/>
      <c r="S114" s="87"/>
      <c r="T114" s="88"/>
      <c r="U114" s="41"/>
      <c r="V114" s="41"/>
      <c r="W114" s="41"/>
      <c r="X114" s="41"/>
      <c r="Y114" s="41"/>
      <c r="Z114" s="41"/>
      <c r="AA114" s="41"/>
      <c r="AB114" s="41"/>
      <c r="AC114" s="41"/>
      <c r="AD114" s="41"/>
      <c r="AE114" s="41"/>
      <c r="AT114" s="20" t="s">
        <v>196</v>
      </c>
      <c r="AU114" s="20" t="s">
        <v>81</v>
      </c>
    </row>
    <row r="115" s="14" customFormat="1">
      <c r="A115" s="14"/>
      <c r="B115" s="253"/>
      <c r="C115" s="254"/>
      <c r="D115" s="230" t="s">
        <v>232</v>
      </c>
      <c r="E115" s="255" t="s">
        <v>19</v>
      </c>
      <c r="F115" s="256" t="s">
        <v>649</v>
      </c>
      <c r="G115" s="254"/>
      <c r="H115" s="257">
        <v>16</v>
      </c>
      <c r="I115" s="258"/>
      <c r="J115" s="254"/>
      <c r="K115" s="254"/>
      <c r="L115" s="259"/>
      <c r="M115" s="260"/>
      <c r="N115" s="261"/>
      <c r="O115" s="261"/>
      <c r="P115" s="261"/>
      <c r="Q115" s="261"/>
      <c r="R115" s="261"/>
      <c r="S115" s="261"/>
      <c r="T115" s="262"/>
      <c r="U115" s="14"/>
      <c r="V115" s="14"/>
      <c r="W115" s="14"/>
      <c r="X115" s="14"/>
      <c r="Y115" s="14"/>
      <c r="Z115" s="14"/>
      <c r="AA115" s="14"/>
      <c r="AB115" s="14"/>
      <c r="AC115" s="14"/>
      <c r="AD115" s="14"/>
      <c r="AE115" s="14"/>
      <c r="AT115" s="263" t="s">
        <v>232</v>
      </c>
      <c r="AU115" s="263" t="s">
        <v>81</v>
      </c>
      <c r="AV115" s="14" t="s">
        <v>81</v>
      </c>
      <c r="AW115" s="14" t="s">
        <v>33</v>
      </c>
      <c r="AX115" s="14" t="s">
        <v>72</v>
      </c>
      <c r="AY115" s="263" t="s">
        <v>186</v>
      </c>
    </row>
    <row r="116" s="14" customFormat="1">
      <c r="A116" s="14"/>
      <c r="B116" s="253"/>
      <c r="C116" s="254"/>
      <c r="D116" s="230" t="s">
        <v>232</v>
      </c>
      <c r="E116" s="255" t="s">
        <v>19</v>
      </c>
      <c r="F116" s="256" t="s">
        <v>650</v>
      </c>
      <c r="G116" s="254"/>
      <c r="H116" s="257">
        <v>16</v>
      </c>
      <c r="I116" s="258"/>
      <c r="J116" s="254"/>
      <c r="K116" s="254"/>
      <c r="L116" s="259"/>
      <c r="M116" s="260"/>
      <c r="N116" s="261"/>
      <c r="O116" s="261"/>
      <c r="P116" s="261"/>
      <c r="Q116" s="261"/>
      <c r="R116" s="261"/>
      <c r="S116" s="261"/>
      <c r="T116" s="262"/>
      <c r="U116" s="14"/>
      <c r="V116" s="14"/>
      <c r="W116" s="14"/>
      <c r="X116" s="14"/>
      <c r="Y116" s="14"/>
      <c r="Z116" s="14"/>
      <c r="AA116" s="14"/>
      <c r="AB116" s="14"/>
      <c r="AC116" s="14"/>
      <c r="AD116" s="14"/>
      <c r="AE116" s="14"/>
      <c r="AT116" s="263" t="s">
        <v>232</v>
      </c>
      <c r="AU116" s="263" t="s">
        <v>81</v>
      </c>
      <c r="AV116" s="14" t="s">
        <v>81</v>
      </c>
      <c r="AW116" s="14" t="s">
        <v>33</v>
      </c>
      <c r="AX116" s="14" t="s">
        <v>72</v>
      </c>
      <c r="AY116" s="263" t="s">
        <v>186</v>
      </c>
    </row>
    <row r="117" s="15" customFormat="1">
      <c r="A117" s="15"/>
      <c r="B117" s="280"/>
      <c r="C117" s="281"/>
      <c r="D117" s="230" t="s">
        <v>232</v>
      </c>
      <c r="E117" s="282" t="s">
        <v>19</v>
      </c>
      <c r="F117" s="283" t="s">
        <v>498</v>
      </c>
      <c r="G117" s="281"/>
      <c r="H117" s="284">
        <v>32</v>
      </c>
      <c r="I117" s="285"/>
      <c r="J117" s="281"/>
      <c r="K117" s="281"/>
      <c r="L117" s="286"/>
      <c r="M117" s="287"/>
      <c r="N117" s="288"/>
      <c r="O117" s="288"/>
      <c r="P117" s="288"/>
      <c r="Q117" s="288"/>
      <c r="R117" s="288"/>
      <c r="S117" s="288"/>
      <c r="T117" s="289"/>
      <c r="U117" s="15"/>
      <c r="V117" s="15"/>
      <c r="W117" s="15"/>
      <c r="X117" s="15"/>
      <c r="Y117" s="15"/>
      <c r="Z117" s="15"/>
      <c r="AA117" s="15"/>
      <c r="AB117" s="15"/>
      <c r="AC117" s="15"/>
      <c r="AD117" s="15"/>
      <c r="AE117" s="15"/>
      <c r="AT117" s="290" t="s">
        <v>232</v>
      </c>
      <c r="AU117" s="290" t="s">
        <v>81</v>
      </c>
      <c r="AV117" s="15" t="s">
        <v>226</v>
      </c>
      <c r="AW117" s="15" t="s">
        <v>33</v>
      </c>
      <c r="AX117" s="15" t="s">
        <v>79</v>
      </c>
      <c r="AY117" s="290" t="s">
        <v>186</v>
      </c>
    </row>
    <row r="118" s="2" customFormat="1" ht="16.5" customHeight="1">
      <c r="A118" s="41"/>
      <c r="B118" s="42"/>
      <c r="C118" s="216" t="s">
        <v>658</v>
      </c>
      <c r="D118" s="217" t="s">
        <v>190</v>
      </c>
      <c r="E118" s="218" t="s">
        <v>659</v>
      </c>
      <c r="F118" s="219" t="s">
        <v>660</v>
      </c>
      <c r="G118" s="220" t="s">
        <v>629</v>
      </c>
      <c r="H118" s="221">
        <v>-290</v>
      </c>
      <c r="I118" s="222"/>
      <c r="J118" s="223">
        <f>ROUND(I118*H118,2)</f>
        <v>0</v>
      </c>
      <c r="K118" s="219" t="s">
        <v>19</v>
      </c>
      <c r="L118" s="47"/>
      <c r="M118" s="224" t="s">
        <v>19</v>
      </c>
      <c r="N118" s="225" t="s">
        <v>43</v>
      </c>
      <c r="O118" s="87"/>
      <c r="P118" s="226">
        <f>O118*H118</f>
        <v>0</v>
      </c>
      <c r="Q118" s="226">
        <v>0.0018</v>
      </c>
      <c r="R118" s="226">
        <f>Q118*H118</f>
        <v>-0.52200000000000002</v>
      </c>
      <c r="S118" s="226">
        <v>0</v>
      </c>
      <c r="T118" s="227">
        <f>S118*H118</f>
        <v>0</v>
      </c>
      <c r="U118" s="41"/>
      <c r="V118" s="41"/>
      <c r="W118" s="41"/>
      <c r="X118" s="41"/>
      <c r="Y118" s="41"/>
      <c r="Z118" s="41"/>
      <c r="AA118" s="41"/>
      <c r="AB118" s="41"/>
      <c r="AC118" s="41"/>
      <c r="AD118" s="41"/>
      <c r="AE118" s="41"/>
      <c r="AR118" s="228" t="s">
        <v>226</v>
      </c>
      <c r="AT118" s="228" t="s">
        <v>190</v>
      </c>
      <c r="AU118" s="228" t="s">
        <v>81</v>
      </c>
      <c r="AY118" s="20" t="s">
        <v>186</v>
      </c>
      <c r="BE118" s="229">
        <f>IF(N118="základní",J118,0)</f>
        <v>0</v>
      </c>
      <c r="BF118" s="229">
        <f>IF(N118="snížená",J118,0)</f>
        <v>0</v>
      </c>
      <c r="BG118" s="229">
        <f>IF(N118="zákl. přenesená",J118,0)</f>
        <v>0</v>
      </c>
      <c r="BH118" s="229">
        <f>IF(N118="sníž. přenesená",J118,0)</f>
        <v>0</v>
      </c>
      <c r="BI118" s="229">
        <f>IF(N118="nulová",J118,0)</f>
        <v>0</v>
      </c>
      <c r="BJ118" s="20" t="s">
        <v>79</v>
      </c>
      <c r="BK118" s="229">
        <f>ROUND(I118*H118,2)</f>
        <v>0</v>
      </c>
      <c r="BL118" s="20" t="s">
        <v>226</v>
      </c>
      <c r="BM118" s="228" t="s">
        <v>661</v>
      </c>
    </row>
    <row r="119" s="2" customFormat="1">
      <c r="A119" s="41"/>
      <c r="B119" s="42"/>
      <c r="C119" s="43"/>
      <c r="D119" s="230" t="s">
        <v>196</v>
      </c>
      <c r="E119" s="43"/>
      <c r="F119" s="231" t="s">
        <v>631</v>
      </c>
      <c r="G119" s="43"/>
      <c r="H119" s="43"/>
      <c r="I119" s="232"/>
      <c r="J119" s="43"/>
      <c r="K119" s="43"/>
      <c r="L119" s="47"/>
      <c r="M119" s="233"/>
      <c r="N119" s="234"/>
      <c r="O119" s="87"/>
      <c r="P119" s="87"/>
      <c r="Q119" s="87"/>
      <c r="R119" s="87"/>
      <c r="S119" s="87"/>
      <c r="T119" s="88"/>
      <c r="U119" s="41"/>
      <c r="V119" s="41"/>
      <c r="W119" s="41"/>
      <c r="X119" s="41"/>
      <c r="Y119" s="41"/>
      <c r="Z119" s="41"/>
      <c r="AA119" s="41"/>
      <c r="AB119" s="41"/>
      <c r="AC119" s="41"/>
      <c r="AD119" s="41"/>
      <c r="AE119" s="41"/>
      <c r="AT119" s="20" t="s">
        <v>196</v>
      </c>
      <c r="AU119" s="20" t="s">
        <v>81</v>
      </c>
    </row>
    <row r="120" s="2" customFormat="1" ht="16.5" customHeight="1">
      <c r="A120" s="41"/>
      <c r="B120" s="42"/>
      <c r="C120" s="216" t="s">
        <v>662</v>
      </c>
      <c r="D120" s="275" t="s">
        <v>190</v>
      </c>
      <c r="E120" s="218" t="s">
        <v>663</v>
      </c>
      <c r="F120" s="219" t="s">
        <v>660</v>
      </c>
      <c r="G120" s="220" t="s">
        <v>629</v>
      </c>
      <c r="H120" s="221">
        <v>290</v>
      </c>
      <c r="I120" s="222"/>
      <c r="J120" s="223">
        <f>ROUND(I120*H120,2)</f>
        <v>0</v>
      </c>
      <c r="K120" s="219" t="s">
        <v>19</v>
      </c>
      <c r="L120" s="47"/>
      <c r="M120" s="224" t="s">
        <v>19</v>
      </c>
      <c r="N120" s="225" t="s">
        <v>43</v>
      </c>
      <c r="O120" s="87"/>
      <c r="P120" s="226">
        <f>O120*H120</f>
        <v>0</v>
      </c>
      <c r="Q120" s="226">
        <v>0.0018</v>
      </c>
      <c r="R120" s="226">
        <f>Q120*H120</f>
        <v>0.52200000000000002</v>
      </c>
      <c r="S120" s="226">
        <v>0</v>
      </c>
      <c r="T120" s="227">
        <f>S120*H120</f>
        <v>0</v>
      </c>
      <c r="U120" s="41"/>
      <c r="V120" s="41"/>
      <c r="W120" s="41"/>
      <c r="X120" s="41"/>
      <c r="Y120" s="41"/>
      <c r="Z120" s="41"/>
      <c r="AA120" s="41"/>
      <c r="AB120" s="41"/>
      <c r="AC120" s="41"/>
      <c r="AD120" s="41"/>
      <c r="AE120" s="41"/>
      <c r="AR120" s="228" t="s">
        <v>226</v>
      </c>
      <c r="AT120" s="228" t="s">
        <v>190</v>
      </c>
      <c r="AU120" s="228" t="s">
        <v>81</v>
      </c>
      <c r="AY120" s="20" t="s">
        <v>186</v>
      </c>
      <c r="BE120" s="229">
        <f>IF(N120="základní",J120,0)</f>
        <v>0</v>
      </c>
      <c r="BF120" s="229">
        <f>IF(N120="snížená",J120,0)</f>
        <v>0</v>
      </c>
      <c r="BG120" s="229">
        <f>IF(N120="zákl. přenesená",J120,0)</f>
        <v>0</v>
      </c>
      <c r="BH120" s="229">
        <f>IF(N120="sníž. přenesená",J120,0)</f>
        <v>0</v>
      </c>
      <c r="BI120" s="229">
        <f>IF(N120="nulová",J120,0)</f>
        <v>0</v>
      </c>
      <c r="BJ120" s="20" t="s">
        <v>79</v>
      </c>
      <c r="BK120" s="229">
        <f>ROUND(I120*H120,2)</f>
        <v>0</v>
      </c>
      <c r="BL120" s="20" t="s">
        <v>226</v>
      </c>
      <c r="BM120" s="228" t="s">
        <v>664</v>
      </c>
    </row>
    <row r="121" s="2" customFormat="1">
      <c r="A121" s="41"/>
      <c r="B121" s="42"/>
      <c r="C121" s="43"/>
      <c r="D121" s="230" t="s">
        <v>196</v>
      </c>
      <c r="E121" s="43"/>
      <c r="F121" s="231" t="s">
        <v>660</v>
      </c>
      <c r="G121" s="43"/>
      <c r="H121" s="43"/>
      <c r="I121" s="232"/>
      <c r="J121" s="43"/>
      <c r="K121" s="43"/>
      <c r="L121" s="47"/>
      <c r="M121" s="233"/>
      <c r="N121" s="234"/>
      <c r="O121" s="87"/>
      <c r="P121" s="87"/>
      <c r="Q121" s="87"/>
      <c r="R121" s="87"/>
      <c r="S121" s="87"/>
      <c r="T121" s="88"/>
      <c r="U121" s="41"/>
      <c r="V121" s="41"/>
      <c r="W121" s="41"/>
      <c r="X121" s="41"/>
      <c r="Y121" s="41"/>
      <c r="Z121" s="41"/>
      <c r="AA121" s="41"/>
      <c r="AB121" s="41"/>
      <c r="AC121" s="41"/>
      <c r="AD121" s="41"/>
      <c r="AE121" s="41"/>
      <c r="AT121" s="20" t="s">
        <v>196</v>
      </c>
      <c r="AU121" s="20" t="s">
        <v>81</v>
      </c>
    </row>
    <row r="122" s="14" customFormat="1">
      <c r="A122" s="14"/>
      <c r="B122" s="253"/>
      <c r="C122" s="254"/>
      <c r="D122" s="230" t="s">
        <v>232</v>
      </c>
      <c r="E122" s="255" t="s">
        <v>19</v>
      </c>
      <c r="F122" s="256" t="s">
        <v>665</v>
      </c>
      <c r="G122" s="254"/>
      <c r="H122" s="257">
        <v>174</v>
      </c>
      <c r="I122" s="258"/>
      <c r="J122" s="254"/>
      <c r="K122" s="254"/>
      <c r="L122" s="259"/>
      <c r="M122" s="260"/>
      <c r="N122" s="261"/>
      <c r="O122" s="261"/>
      <c r="P122" s="261"/>
      <c r="Q122" s="261"/>
      <c r="R122" s="261"/>
      <c r="S122" s="261"/>
      <c r="T122" s="262"/>
      <c r="U122" s="14"/>
      <c r="V122" s="14"/>
      <c r="W122" s="14"/>
      <c r="X122" s="14"/>
      <c r="Y122" s="14"/>
      <c r="Z122" s="14"/>
      <c r="AA122" s="14"/>
      <c r="AB122" s="14"/>
      <c r="AC122" s="14"/>
      <c r="AD122" s="14"/>
      <c r="AE122" s="14"/>
      <c r="AT122" s="263" t="s">
        <v>232</v>
      </c>
      <c r="AU122" s="263" t="s">
        <v>81</v>
      </c>
      <c r="AV122" s="14" t="s">
        <v>81</v>
      </c>
      <c r="AW122" s="14" t="s">
        <v>33</v>
      </c>
      <c r="AX122" s="14" t="s">
        <v>72</v>
      </c>
      <c r="AY122" s="263" t="s">
        <v>186</v>
      </c>
    </row>
    <row r="123" s="14" customFormat="1">
      <c r="A123" s="14"/>
      <c r="B123" s="253"/>
      <c r="C123" s="254"/>
      <c r="D123" s="230" t="s">
        <v>232</v>
      </c>
      <c r="E123" s="255" t="s">
        <v>19</v>
      </c>
      <c r="F123" s="256" t="s">
        <v>666</v>
      </c>
      <c r="G123" s="254"/>
      <c r="H123" s="257">
        <v>116</v>
      </c>
      <c r="I123" s="258"/>
      <c r="J123" s="254"/>
      <c r="K123" s="254"/>
      <c r="L123" s="259"/>
      <c r="M123" s="260"/>
      <c r="N123" s="261"/>
      <c r="O123" s="261"/>
      <c r="P123" s="261"/>
      <c r="Q123" s="261"/>
      <c r="R123" s="261"/>
      <c r="S123" s="261"/>
      <c r="T123" s="262"/>
      <c r="U123" s="14"/>
      <c r="V123" s="14"/>
      <c r="W123" s="14"/>
      <c r="X123" s="14"/>
      <c r="Y123" s="14"/>
      <c r="Z123" s="14"/>
      <c r="AA123" s="14"/>
      <c r="AB123" s="14"/>
      <c r="AC123" s="14"/>
      <c r="AD123" s="14"/>
      <c r="AE123" s="14"/>
      <c r="AT123" s="263" t="s">
        <v>232</v>
      </c>
      <c r="AU123" s="263" t="s">
        <v>81</v>
      </c>
      <c r="AV123" s="14" t="s">
        <v>81</v>
      </c>
      <c r="AW123" s="14" t="s">
        <v>33</v>
      </c>
      <c r="AX123" s="14" t="s">
        <v>72</v>
      </c>
      <c r="AY123" s="263" t="s">
        <v>186</v>
      </c>
    </row>
    <row r="124" s="15" customFormat="1">
      <c r="A124" s="15"/>
      <c r="B124" s="280"/>
      <c r="C124" s="281"/>
      <c r="D124" s="230" t="s">
        <v>232</v>
      </c>
      <c r="E124" s="282" t="s">
        <v>19</v>
      </c>
      <c r="F124" s="283" t="s">
        <v>498</v>
      </c>
      <c r="G124" s="281"/>
      <c r="H124" s="284">
        <v>290</v>
      </c>
      <c r="I124" s="285"/>
      <c r="J124" s="281"/>
      <c r="K124" s="281"/>
      <c r="L124" s="286"/>
      <c r="M124" s="302"/>
      <c r="N124" s="303"/>
      <c r="O124" s="303"/>
      <c r="P124" s="303"/>
      <c r="Q124" s="303"/>
      <c r="R124" s="303"/>
      <c r="S124" s="303"/>
      <c r="T124" s="304"/>
      <c r="U124" s="15"/>
      <c r="V124" s="15"/>
      <c r="W124" s="15"/>
      <c r="X124" s="15"/>
      <c r="Y124" s="15"/>
      <c r="Z124" s="15"/>
      <c r="AA124" s="15"/>
      <c r="AB124" s="15"/>
      <c r="AC124" s="15"/>
      <c r="AD124" s="15"/>
      <c r="AE124" s="15"/>
      <c r="AT124" s="290" t="s">
        <v>232</v>
      </c>
      <c r="AU124" s="290" t="s">
        <v>81</v>
      </c>
      <c r="AV124" s="15" t="s">
        <v>226</v>
      </c>
      <c r="AW124" s="15" t="s">
        <v>33</v>
      </c>
      <c r="AX124" s="15" t="s">
        <v>79</v>
      </c>
      <c r="AY124" s="290" t="s">
        <v>186</v>
      </c>
    </row>
    <row r="125" s="2" customFormat="1" ht="6.96" customHeight="1">
      <c r="A125" s="41"/>
      <c r="B125" s="62"/>
      <c r="C125" s="63"/>
      <c r="D125" s="63"/>
      <c r="E125" s="63"/>
      <c r="F125" s="63"/>
      <c r="G125" s="63"/>
      <c r="H125" s="63"/>
      <c r="I125" s="63"/>
      <c r="J125" s="63"/>
      <c r="K125" s="63"/>
      <c r="L125" s="47"/>
      <c r="M125" s="41"/>
      <c r="O125" s="41"/>
      <c r="P125" s="41"/>
      <c r="Q125" s="41"/>
      <c r="R125" s="41"/>
      <c r="S125" s="41"/>
      <c r="T125" s="41"/>
      <c r="U125" s="41"/>
      <c r="V125" s="41"/>
      <c r="W125" s="41"/>
      <c r="X125" s="41"/>
      <c r="Y125" s="41"/>
      <c r="Z125" s="41"/>
      <c r="AA125" s="41"/>
      <c r="AB125" s="41"/>
      <c r="AC125" s="41"/>
      <c r="AD125" s="41"/>
      <c r="AE125" s="41"/>
    </row>
  </sheetData>
  <sheetProtection sheet="1" autoFilter="0" formatColumns="0" formatRows="0" objects="1" scenarios="1" spinCount="100000" saltValue="LeqU0pqYj17uXYVTn5hiqwruqc/HzOuq6Hp6hKdWUvtBZn+0a6GHjJfHLEccjCEJ/mK2FPo+J3or03I0riomVg==" hashValue="BBllTMPw74vhGM+1rZZRl5Fgs8hkzKAAYwVPT2vUeJFosw+G13TUAs5nzY/LHnvQUu2AwVuLRJ9G34TcnL4hZQ==" algorithmName="SHA-512" password="B0C9"/>
  <autoFilter ref="C92:K124"/>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139</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667</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ROUND((SUM(BE88:BE113)),  2)</f>
        <v>0</v>
      </c>
      <c r="G35" s="41"/>
      <c r="H35" s="41"/>
      <c r="I35" s="161">
        <v>0.20999999999999999</v>
      </c>
      <c r="J35" s="160">
        <f>ROUND(((SUM(BE88:BE113))*I35),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ROUND((SUM(BF88:BF113)),  2)</f>
        <v>0</v>
      </c>
      <c r="G36" s="41"/>
      <c r="H36" s="41"/>
      <c r="I36" s="161">
        <v>0.12</v>
      </c>
      <c r="J36" s="160">
        <f>ROUND(((SUM(BF88:BF113))*I36),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ROUND((SUM(BG88:BG113)),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ROUND((SUM(BH88:BH113)),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ROUND((SUM(BI88:BI113)),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705_700 - Sheltry na APN S1 - Silnopoudé rozvody vč. osvětlení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J88</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399</v>
      </c>
      <c r="E64" s="181"/>
      <c r="F64" s="181"/>
      <c r="G64" s="181"/>
      <c r="H64" s="181"/>
      <c r="I64" s="181"/>
      <c r="J64" s="182">
        <f>J89</f>
        <v>0</v>
      </c>
      <c r="K64" s="179"/>
      <c r="L64" s="183"/>
      <c r="S64" s="9"/>
      <c r="T64" s="9"/>
      <c r="U64" s="9"/>
      <c r="V64" s="9"/>
      <c r="W64" s="9"/>
      <c r="X64" s="9"/>
      <c r="Y64" s="9"/>
      <c r="Z64" s="9"/>
      <c r="AA64" s="9"/>
      <c r="AB64" s="9"/>
      <c r="AC64" s="9"/>
      <c r="AD64" s="9"/>
      <c r="AE64" s="9"/>
    </row>
    <row r="65" s="9" customFormat="1" ht="24.96" customHeight="1">
      <c r="A65" s="9"/>
      <c r="B65" s="178"/>
      <c r="C65" s="179"/>
      <c r="D65" s="180" t="s">
        <v>668</v>
      </c>
      <c r="E65" s="181"/>
      <c r="F65" s="181"/>
      <c r="G65" s="181"/>
      <c r="H65" s="181"/>
      <c r="I65" s="181"/>
      <c r="J65" s="182">
        <f>J100</f>
        <v>0</v>
      </c>
      <c r="K65" s="179"/>
      <c r="L65" s="183"/>
      <c r="S65" s="9"/>
      <c r="T65" s="9"/>
      <c r="U65" s="9"/>
      <c r="V65" s="9"/>
      <c r="W65" s="9"/>
      <c r="X65" s="9"/>
      <c r="Y65" s="9"/>
      <c r="Z65" s="9"/>
      <c r="AA65" s="9"/>
      <c r="AB65" s="9"/>
      <c r="AC65" s="9"/>
      <c r="AD65" s="9"/>
      <c r="AE65" s="9"/>
    </row>
    <row r="66" s="9" customFormat="1" ht="24.96" customHeight="1">
      <c r="A66" s="9"/>
      <c r="B66" s="178"/>
      <c r="C66" s="179"/>
      <c r="D66" s="180" t="s">
        <v>669</v>
      </c>
      <c r="E66" s="181"/>
      <c r="F66" s="181"/>
      <c r="G66" s="181"/>
      <c r="H66" s="181"/>
      <c r="I66" s="181"/>
      <c r="J66" s="182">
        <f>J109</f>
        <v>0</v>
      </c>
      <c r="K66" s="179"/>
      <c r="L66" s="183"/>
      <c r="S66" s="9"/>
      <c r="T66" s="9"/>
      <c r="U66" s="9"/>
      <c r="V66" s="9"/>
      <c r="W66" s="9"/>
      <c r="X66" s="9"/>
      <c r="Y66" s="9"/>
      <c r="Z66" s="9"/>
      <c r="AA66" s="9"/>
      <c r="AB66" s="9"/>
      <c r="AC66" s="9"/>
      <c r="AD66" s="9"/>
      <c r="AE66" s="9"/>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171</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173" t="str">
        <f>E7</f>
        <v>Práce a dodávky specifikované v Dodatku č.3 k Dílu IV. dokumentace MVS</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160</v>
      </c>
      <c r="D77" s="25"/>
      <c r="E77" s="25"/>
      <c r="F77" s="25"/>
      <c r="G77" s="25"/>
      <c r="H77" s="25"/>
      <c r="I77" s="25"/>
      <c r="J77" s="25"/>
      <c r="K77" s="25"/>
      <c r="L77" s="23"/>
    </row>
    <row r="78" s="2" customFormat="1" ht="16.5" customHeight="1">
      <c r="A78" s="41"/>
      <c r="B78" s="42"/>
      <c r="C78" s="43"/>
      <c r="D78" s="43"/>
      <c r="E78" s="173" t="s">
        <v>161</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162</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2" t="str">
        <f>E11</f>
        <v>SO 705_700 - Sheltry na APN S1 - Silnopoudé rozvody vč. osvětlení</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F14</f>
        <v>Letiště Čáslav</v>
      </c>
      <c r="G82" s="43"/>
      <c r="H82" s="43"/>
      <c r="I82" s="35" t="s">
        <v>23</v>
      </c>
      <c r="J82" s="75" t="str">
        <f>IF(J14="","",J14)</f>
        <v>8. 8. 2025</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5.15" customHeight="1">
      <c r="A84" s="41"/>
      <c r="B84" s="42"/>
      <c r="C84" s="35" t="s">
        <v>25</v>
      </c>
      <c r="D84" s="43"/>
      <c r="E84" s="43"/>
      <c r="F84" s="30" t="str">
        <f>E17</f>
        <v>Česká Republika - Ministerstvo obrany ČR</v>
      </c>
      <c r="G84" s="43"/>
      <c r="H84" s="43"/>
      <c r="I84" s="35" t="s">
        <v>31</v>
      </c>
      <c r="J84" s="39" t="str">
        <f>E23</f>
        <v xml:space="preserve">AGA-Letiště, s.r.o. </v>
      </c>
      <c r="K84" s="43"/>
      <c r="L84" s="148"/>
      <c r="S84" s="41"/>
      <c r="T84" s="41"/>
      <c r="U84" s="41"/>
      <c r="V84" s="41"/>
      <c r="W84" s="41"/>
      <c r="X84" s="41"/>
      <c r="Y84" s="41"/>
      <c r="Z84" s="41"/>
      <c r="AA84" s="41"/>
      <c r="AB84" s="41"/>
      <c r="AC84" s="41"/>
      <c r="AD84" s="41"/>
      <c r="AE84" s="41"/>
    </row>
    <row r="85" s="2" customFormat="1" ht="15.15" customHeight="1">
      <c r="A85" s="41"/>
      <c r="B85" s="42"/>
      <c r="C85" s="35" t="s">
        <v>29</v>
      </c>
      <c r="D85" s="43"/>
      <c r="E85" s="43"/>
      <c r="F85" s="30" t="str">
        <f>IF(E20="","",E20)</f>
        <v>Vyplň údaj</v>
      </c>
      <c r="G85" s="43"/>
      <c r="H85" s="43"/>
      <c r="I85" s="35" t="s">
        <v>34</v>
      </c>
      <c r="J85" s="39" t="str">
        <f>E26</f>
        <v xml:space="preserve"> </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172</v>
      </c>
      <c r="D87" s="192" t="s">
        <v>57</v>
      </c>
      <c r="E87" s="192" t="s">
        <v>53</v>
      </c>
      <c r="F87" s="192" t="s">
        <v>54</v>
      </c>
      <c r="G87" s="192" t="s">
        <v>173</v>
      </c>
      <c r="H87" s="192" t="s">
        <v>174</v>
      </c>
      <c r="I87" s="192" t="s">
        <v>175</v>
      </c>
      <c r="J87" s="192" t="s">
        <v>167</v>
      </c>
      <c r="K87" s="193" t="s">
        <v>176</v>
      </c>
      <c r="L87" s="194"/>
      <c r="M87" s="95" t="s">
        <v>19</v>
      </c>
      <c r="N87" s="96" t="s">
        <v>42</v>
      </c>
      <c r="O87" s="96" t="s">
        <v>177</v>
      </c>
      <c r="P87" s="96" t="s">
        <v>178</v>
      </c>
      <c r="Q87" s="96" t="s">
        <v>179</v>
      </c>
      <c r="R87" s="96" t="s">
        <v>180</v>
      </c>
      <c r="S87" s="96" t="s">
        <v>181</v>
      </c>
      <c r="T87" s="97" t="s">
        <v>182</v>
      </c>
      <c r="U87" s="189"/>
      <c r="V87" s="189"/>
      <c r="W87" s="189"/>
      <c r="X87" s="189"/>
      <c r="Y87" s="189"/>
      <c r="Z87" s="189"/>
      <c r="AA87" s="189"/>
      <c r="AB87" s="189"/>
      <c r="AC87" s="189"/>
      <c r="AD87" s="189"/>
      <c r="AE87" s="189"/>
    </row>
    <row r="88" s="2" customFormat="1" ht="22.8" customHeight="1">
      <c r="A88" s="41"/>
      <c r="B88" s="42"/>
      <c r="C88" s="102" t="s">
        <v>183</v>
      </c>
      <c r="D88" s="43"/>
      <c r="E88" s="43"/>
      <c r="F88" s="43"/>
      <c r="G88" s="43"/>
      <c r="H88" s="43"/>
      <c r="I88" s="43"/>
      <c r="J88" s="195">
        <f>BK88</f>
        <v>0</v>
      </c>
      <c r="K88" s="43"/>
      <c r="L88" s="47"/>
      <c r="M88" s="98"/>
      <c r="N88" s="196"/>
      <c r="O88" s="99"/>
      <c r="P88" s="197">
        <f>P89+P100+P109</f>
        <v>0</v>
      </c>
      <c r="Q88" s="99"/>
      <c r="R88" s="197">
        <f>R89+R100+R109</f>
        <v>0</v>
      </c>
      <c r="S88" s="99"/>
      <c r="T88" s="198">
        <f>T89+T100+T109</f>
        <v>0</v>
      </c>
      <c r="U88" s="41"/>
      <c r="V88" s="41"/>
      <c r="W88" s="41"/>
      <c r="X88" s="41"/>
      <c r="Y88" s="41"/>
      <c r="Z88" s="41"/>
      <c r="AA88" s="41"/>
      <c r="AB88" s="41"/>
      <c r="AC88" s="41"/>
      <c r="AD88" s="41"/>
      <c r="AE88" s="41"/>
      <c r="AT88" s="20" t="s">
        <v>71</v>
      </c>
      <c r="AU88" s="20" t="s">
        <v>168</v>
      </c>
      <c r="BK88" s="199">
        <f>BK89+BK100+BK109</f>
        <v>0</v>
      </c>
    </row>
    <row r="89" s="12" customFormat="1" ht="25.92" customHeight="1">
      <c r="A89" s="12"/>
      <c r="B89" s="200"/>
      <c r="C89" s="201"/>
      <c r="D89" s="202" t="s">
        <v>71</v>
      </c>
      <c r="E89" s="203" t="s">
        <v>307</v>
      </c>
      <c r="F89" s="203" t="s">
        <v>423</v>
      </c>
      <c r="G89" s="201"/>
      <c r="H89" s="201"/>
      <c r="I89" s="204"/>
      <c r="J89" s="205">
        <f>BK89</f>
        <v>0</v>
      </c>
      <c r="K89" s="201"/>
      <c r="L89" s="206"/>
      <c r="M89" s="207"/>
      <c r="N89" s="208"/>
      <c r="O89" s="208"/>
      <c r="P89" s="209">
        <f>SUM(P90:P99)</f>
        <v>0</v>
      </c>
      <c r="Q89" s="208"/>
      <c r="R89" s="209">
        <f>SUM(R90:R99)</f>
        <v>0</v>
      </c>
      <c r="S89" s="208"/>
      <c r="T89" s="210">
        <f>SUM(T90:T99)</f>
        <v>0</v>
      </c>
      <c r="U89" s="12"/>
      <c r="V89" s="12"/>
      <c r="W89" s="12"/>
      <c r="X89" s="12"/>
      <c r="Y89" s="12"/>
      <c r="Z89" s="12"/>
      <c r="AA89" s="12"/>
      <c r="AB89" s="12"/>
      <c r="AC89" s="12"/>
      <c r="AD89" s="12"/>
      <c r="AE89" s="12"/>
      <c r="AR89" s="211" t="s">
        <v>79</v>
      </c>
      <c r="AT89" s="212" t="s">
        <v>71</v>
      </c>
      <c r="AU89" s="212" t="s">
        <v>72</v>
      </c>
      <c r="AY89" s="211" t="s">
        <v>186</v>
      </c>
      <c r="BK89" s="213">
        <f>SUM(BK90:BK99)</f>
        <v>0</v>
      </c>
    </row>
    <row r="90" s="2" customFormat="1" ht="16.5" customHeight="1">
      <c r="A90" s="41"/>
      <c r="B90" s="42"/>
      <c r="C90" s="216" t="s">
        <v>670</v>
      </c>
      <c r="D90" s="240" t="s">
        <v>190</v>
      </c>
      <c r="E90" s="218" t="s">
        <v>671</v>
      </c>
      <c r="F90" s="219" t="s">
        <v>672</v>
      </c>
      <c r="G90" s="220" t="s">
        <v>224</v>
      </c>
      <c r="H90" s="221">
        <v>543</v>
      </c>
      <c r="I90" s="222"/>
      <c r="J90" s="223">
        <f>ROUND(I90*H90,2)</f>
        <v>0</v>
      </c>
      <c r="K90" s="219" t="s">
        <v>225</v>
      </c>
      <c r="L90" s="47"/>
      <c r="M90" s="224" t="s">
        <v>19</v>
      </c>
      <c r="N90" s="225" t="s">
        <v>43</v>
      </c>
      <c r="O90" s="87"/>
      <c r="P90" s="226">
        <f>O90*H90</f>
        <v>0</v>
      </c>
      <c r="Q90" s="226">
        <v>0</v>
      </c>
      <c r="R90" s="226">
        <f>Q90*H90</f>
        <v>0</v>
      </c>
      <c r="S90" s="226">
        <v>0</v>
      </c>
      <c r="T90" s="227">
        <f>S90*H90</f>
        <v>0</v>
      </c>
      <c r="U90" s="41"/>
      <c r="V90" s="41"/>
      <c r="W90" s="41"/>
      <c r="X90" s="41"/>
      <c r="Y90" s="41"/>
      <c r="Z90" s="41"/>
      <c r="AA90" s="41"/>
      <c r="AB90" s="41"/>
      <c r="AC90" s="41"/>
      <c r="AD90" s="41"/>
      <c r="AE90" s="41"/>
      <c r="AR90" s="228" t="s">
        <v>226</v>
      </c>
      <c r="AT90" s="228" t="s">
        <v>190</v>
      </c>
      <c r="AU90" s="228" t="s">
        <v>79</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226</v>
      </c>
      <c r="BM90" s="228" t="s">
        <v>673</v>
      </c>
    </row>
    <row r="91" s="2" customFormat="1">
      <c r="A91" s="41"/>
      <c r="B91" s="42"/>
      <c r="C91" s="43"/>
      <c r="D91" s="230" t="s">
        <v>196</v>
      </c>
      <c r="E91" s="43"/>
      <c r="F91" s="231" t="s">
        <v>672</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196</v>
      </c>
      <c r="AU91" s="20" t="s">
        <v>79</v>
      </c>
    </row>
    <row r="92" s="2" customFormat="1">
      <c r="A92" s="41"/>
      <c r="B92" s="42"/>
      <c r="C92" s="43"/>
      <c r="D92" s="241" t="s">
        <v>229</v>
      </c>
      <c r="E92" s="43"/>
      <c r="F92" s="242" t="s">
        <v>674</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229</v>
      </c>
      <c r="AU92" s="20" t="s">
        <v>79</v>
      </c>
    </row>
    <row r="93" s="2" customFormat="1">
      <c r="A93" s="41"/>
      <c r="B93" s="42"/>
      <c r="C93" s="43"/>
      <c r="D93" s="230" t="s">
        <v>197</v>
      </c>
      <c r="E93" s="43"/>
      <c r="F93" s="235" t="s">
        <v>675</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197</v>
      </c>
      <c r="AU93" s="20" t="s">
        <v>79</v>
      </c>
    </row>
    <row r="94" s="14" customFormat="1">
      <c r="A94" s="14"/>
      <c r="B94" s="253"/>
      <c r="C94" s="254"/>
      <c r="D94" s="230" t="s">
        <v>232</v>
      </c>
      <c r="E94" s="255" t="s">
        <v>19</v>
      </c>
      <c r="F94" s="256" t="s">
        <v>676</v>
      </c>
      <c r="G94" s="254"/>
      <c r="H94" s="257">
        <v>543</v>
      </c>
      <c r="I94" s="258"/>
      <c r="J94" s="254"/>
      <c r="K94" s="254"/>
      <c r="L94" s="259"/>
      <c r="M94" s="260"/>
      <c r="N94" s="261"/>
      <c r="O94" s="261"/>
      <c r="P94" s="261"/>
      <c r="Q94" s="261"/>
      <c r="R94" s="261"/>
      <c r="S94" s="261"/>
      <c r="T94" s="262"/>
      <c r="U94" s="14"/>
      <c r="V94" s="14"/>
      <c r="W94" s="14"/>
      <c r="X94" s="14"/>
      <c r="Y94" s="14"/>
      <c r="Z94" s="14"/>
      <c r="AA94" s="14"/>
      <c r="AB94" s="14"/>
      <c r="AC94" s="14"/>
      <c r="AD94" s="14"/>
      <c r="AE94" s="14"/>
      <c r="AT94" s="263" t="s">
        <v>232</v>
      </c>
      <c r="AU94" s="263" t="s">
        <v>79</v>
      </c>
      <c r="AV94" s="14" t="s">
        <v>81</v>
      </c>
      <c r="AW94" s="14" t="s">
        <v>33</v>
      </c>
      <c r="AX94" s="14" t="s">
        <v>79</v>
      </c>
      <c r="AY94" s="263" t="s">
        <v>186</v>
      </c>
    </row>
    <row r="95" s="2" customFormat="1" ht="16.5" customHeight="1">
      <c r="A95" s="41"/>
      <c r="B95" s="42"/>
      <c r="C95" s="216" t="s">
        <v>677</v>
      </c>
      <c r="D95" s="240" t="s">
        <v>190</v>
      </c>
      <c r="E95" s="218" t="s">
        <v>678</v>
      </c>
      <c r="F95" s="219" t="s">
        <v>679</v>
      </c>
      <c r="G95" s="220" t="s">
        <v>224</v>
      </c>
      <c r="H95" s="221">
        <v>-36</v>
      </c>
      <c r="I95" s="222"/>
      <c r="J95" s="223">
        <f>ROUND(I95*H95,2)</f>
        <v>0</v>
      </c>
      <c r="K95" s="219" t="s">
        <v>225</v>
      </c>
      <c r="L95" s="47"/>
      <c r="M95" s="224" t="s">
        <v>19</v>
      </c>
      <c r="N95" s="225" t="s">
        <v>43</v>
      </c>
      <c r="O95" s="87"/>
      <c r="P95" s="226">
        <f>O95*H95</f>
        <v>0</v>
      </c>
      <c r="Q95" s="226">
        <v>0</v>
      </c>
      <c r="R95" s="226">
        <f>Q95*H95</f>
        <v>0</v>
      </c>
      <c r="S95" s="226">
        <v>0</v>
      </c>
      <c r="T95" s="227">
        <f>S95*H95</f>
        <v>0</v>
      </c>
      <c r="U95" s="41"/>
      <c r="V95" s="41"/>
      <c r="W95" s="41"/>
      <c r="X95" s="41"/>
      <c r="Y95" s="41"/>
      <c r="Z95" s="41"/>
      <c r="AA95" s="41"/>
      <c r="AB95" s="41"/>
      <c r="AC95" s="41"/>
      <c r="AD95" s="41"/>
      <c r="AE95" s="41"/>
      <c r="AR95" s="228" t="s">
        <v>226</v>
      </c>
      <c r="AT95" s="228" t="s">
        <v>190</v>
      </c>
      <c r="AU95" s="228" t="s">
        <v>79</v>
      </c>
      <c r="AY95" s="20" t="s">
        <v>186</v>
      </c>
      <c r="BE95" s="229">
        <f>IF(N95="základní",J95,0)</f>
        <v>0</v>
      </c>
      <c r="BF95" s="229">
        <f>IF(N95="snížená",J95,0)</f>
        <v>0</v>
      </c>
      <c r="BG95" s="229">
        <f>IF(N95="zákl. přenesená",J95,0)</f>
        <v>0</v>
      </c>
      <c r="BH95" s="229">
        <f>IF(N95="sníž. přenesená",J95,0)</f>
        <v>0</v>
      </c>
      <c r="BI95" s="229">
        <f>IF(N95="nulová",J95,0)</f>
        <v>0</v>
      </c>
      <c r="BJ95" s="20" t="s">
        <v>79</v>
      </c>
      <c r="BK95" s="229">
        <f>ROUND(I95*H95,2)</f>
        <v>0</v>
      </c>
      <c r="BL95" s="20" t="s">
        <v>226</v>
      </c>
      <c r="BM95" s="228" t="s">
        <v>680</v>
      </c>
    </row>
    <row r="96" s="2" customFormat="1">
      <c r="A96" s="41"/>
      <c r="B96" s="42"/>
      <c r="C96" s="43"/>
      <c r="D96" s="230" t="s">
        <v>196</v>
      </c>
      <c r="E96" s="43"/>
      <c r="F96" s="231" t="s">
        <v>679</v>
      </c>
      <c r="G96" s="43"/>
      <c r="H96" s="43"/>
      <c r="I96" s="232"/>
      <c r="J96" s="43"/>
      <c r="K96" s="43"/>
      <c r="L96" s="47"/>
      <c r="M96" s="233"/>
      <c r="N96" s="234"/>
      <c r="O96" s="87"/>
      <c r="P96" s="87"/>
      <c r="Q96" s="87"/>
      <c r="R96" s="87"/>
      <c r="S96" s="87"/>
      <c r="T96" s="88"/>
      <c r="U96" s="41"/>
      <c r="V96" s="41"/>
      <c r="W96" s="41"/>
      <c r="X96" s="41"/>
      <c r="Y96" s="41"/>
      <c r="Z96" s="41"/>
      <c r="AA96" s="41"/>
      <c r="AB96" s="41"/>
      <c r="AC96" s="41"/>
      <c r="AD96" s="41"/>
      <c r="AE96" s="41"/>
      <c r="AT96" s="20" t="s">
        <v>196</v>
      </c>
      <c r="AU96" s="20" t="s">
        <v>79</v>
      </c>
    </row>
    <row r="97" s="2" customFormat="1">
      <c r="A97" s="41"/>
      <c r="B97" s="42"/>
      <c r="C97" s="43"/>
      <c r="D97" s="241" t="s">
        <v>229</v>
      </c>
      <c r="E97" s="43"/>
      <c r="F97" s="242" t="s">
        <v>681</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229</v>
      </c>
      <c r="AU97" s="20" t="s">
        <v>79</v>
      </c>
    </row>
    <row r="98" s="2" customFormat="1">
      <c r="A98" s="41"/>
      <c r="B98" s="42"/>
      <c r="C98" s="43"/>
      <c r="D98" s="230" t="s">
        <v>197</v>
      </c>
      <c r="E98" s="43"/>
      <c r="F98" s="235" t="s">
        <v>682</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197</v>
      </c>
      <c r="AU98" s="20" t="s">
        <v>79</v>
      </c>
    </row>
    <row r="99" s="14" customFormat="1">
      <c r="A99" s="14"/>
      <c r="B99" s="253"/>
      <c r="C99" s="254"/>
      <c r="D99" s="230" t="s">
        <v>232</v>
      </c>
      <c r="E99" s="255" t="s">
        <v>19</v>
      </c>
      <c r="F99" s="256" t="s">
        <v>683</v>
      </c>
      <c r="G99" s="254"/>
      <c r="H99" s="257">
        <v>-36</v>
      </c>
      <c r="I99" s="258"/>
      <c r="J99" s="254"/>
      <c r="K99" s="254"/>
      <c r="L99" s="259"/>
      <c r="M99" s="260"/>
      <c r="N99" s="261"/>
      <c r="O99" s="261"/>
      <c r="P99" s="261"/>
      <c r="Q99" s="261"/>
      <c r="R99" s="261"/>
      <c r="S99" s="261"/>
      <c r="T99" s="262"/>
      <c r="U99" s="14"/>
      <c r="V99" s="14"/>
      <c r="W99" s="14"/>
      <c r="X99" s="14"/>
      <c r="Y99" s="14"/>
      <c r="Z99" s="14"/>
      <c r="AA99" s="14"/>
      <c r="AB99" s="14"/>
      <c r="AC99" s="14"/>
      <c r="AD99" s="14"/>
      <c r="AE99" s="14"/>
      <c r="AT99" s="263" t="s">
        <v>232</v>
      </c>
      <c r="AU99" s="263" t="s">
        <v>79</v>
      </c>
      <c r="AV99" s="14" t="s">
        <v>81</v>
      </c>
      <c r="AW99" s="14" t="s">
        <v>33</v>
      </c>
      <c r="AX99" s="14" t="s">
        <v>79</v>
      </c>
      <c r="AY99" s="263" t="s">
        <v>186</v>
      </c>
    </row>
    <row r="100" s="12" customFormat="1" ht="25.92" customHeight="1">
      <c r="A100" s="12"/>
      <c r="B100" s="200"/>
      <c r="C100" s="201"/>
      <c r="D100" s="202" t="s">
        <v>71</v>
      </c>
      <c r="E100" s="203" t="s">
        <v>684</v>
      </c>
      <c r="F100" s="203" t="s">
        <v>685</v>
      </c>
      <c r="G100" s="201"/>
      <c r="H100" s="201"/>
      <c r="I100" s="204"/>
      <c r="J100" s="205">
        <f>BK100</f>
        <v>0</v>
      </c>
      <c r="K100" s="201"/>
      <c r="L100" s="206"/>
      <c r="M100" s="207"/>
      <c r="N100" s="208"/>
      <c r="O100" s="208"/>
      <c r="P100" s="209">
        <f>SUM(P101:P108)</f>
        <v>0</v>
      </c>
      <c r="Q100" s="208"/>
      <c r="R100" s="209">
        <f>SUM(R101:R108)</f>
        <v>0</v>
      </c>
      <c r="S100" s="208"/>
      <c r="T100" s="210">
        <f>SUM(T101:T108)</f>
        <v>0</v>
      </c>
      <c r="U100" s="12"/>
      <c r="V100" s="12"/>
      <c r="W100" s="12"/>
      <c r="X100" s="12"/>
      <c r="Y100" s="12"/>
      <c r="Z100" s="12"/>
      <c r="AA100" s="12"/>
      <c r="AB100" s="12"/>
      <c r="AC100" s="12"/>
      <c r="AD100" s="12"/>
      <c r="AE100" s="12"/>
      <c r="AR100" s="211" t="s">
        <v>79</v>
      </c>
      <c r="AT100" s="212" t="s">
        <v>71</v>
      </c>
      <c r="AU100" s="212" t="s">
        <v>72</v>
      </c>
      <c r="AY100" s="211" t="s">
        <v>186</v>
      </c>
      <c r="BK100" s="213">
        <f>SUM(BK101:BK108)</f>
        <v>0</v>
      </c>
    </row>
    <row r="101" s="2" customFormat="1" ht="16.5" customHeight="1">
      <c r="A101" s="41"/>
      <c r="B101" s="42"/>
      <c r="C101" s="216" t="s">
        <v>300</v>
      </c>
      <c r="D101" s="275" t="s">
        <v>190</v>
      </c>
      <c r="E101" s="218" t="s">
        <v>686</v>
      </c>
      <c r="F101" s="219" t="s">
        <v>687</v>
      </c>
      <c r="G101" s="220" t="s">
        <v>302</v>
      </c>
      <c r="H101" s="221">
        <v>1</v>
      </c>
      <c r="I101" s="222"/>
      <c r="J101" s="223">
        <f>ROUND(I101*H101,2)</f>
        <v>0</v>
      </c>
      <c r="K101" s="219" t="s">
        <v>225</v>
      </c>
      <c r="L101" s="47"/>
      <c r="M101" s="224" t="s">
        <v>19</v>
      </c>
      <c r="N101" s="225" t="s">
        <v>43</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311</v>
      </c>
      <c r="AT101" s="228" t="s">
        <v>190</v>
      </c>
      <c r="AU101" s="228" t="s">
        <v>79</v>
      </c>
      <c r="AY101" s="20" t="s">
        <v>186</v>
      </c>
      <c r="BE101" s="229">
        <f>IF(N101="základní",J101,0)</f>
        <v>0</v>
      </c>
      <c r="BF101" s="229">
        <f>IF(N101="snížená",J101,0)</f>
        <v>0</v>
      </c>
      <c r="BG101" s="229">
        <f>IF(N101="zákl. přenesená",J101,0)</f>
        <v>0</v>
      </c>
      <c r="BH101" s="229">
        <f>IF(N101="sníž. přenesená",J101,0)</f>
        <v>0</v>
      </c>
      <c r="BI101" s="229">
        <f>IF(N101="nulová",J101,0)</f>
        <v>0</v>
      </c>
      <c r="BJ101" s="20" t="s">
        <v>79</v>
      </c>
      <c r="BK101" s="229">
        <f>ROUND(I101*H101,2)</f>
        <v>0</v>
      </c>
      <c r="BL101" s="20" t="s">
        <v>311</v>
      </c>
      <c r="BM101" s="228" t="s">
        <v>688</v>
      </c>
    </row>
    <row r="102" s="2" customFormat="1">
      <c r="A102" s="41"/>
      <c r="B102" s="42"/>
      <c r="C102" s="43"/>
      <c r="D102" s="230" t="s">
        <v>196</v>
      </c>
      <c r="E102" s="43"/>
      <c r="F102" s="231" t="s">
        <v>689</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196</v>
      </c>
      <c r="AU102" s="20" t="s">
        <v>79</v>
      </c>
    </row>
    <row r="103" s="2" customFormat="1">
      <c r="A103" s="41"/>
      <c r="B103" s="42"/>
      <c r="C103" s="43"/>
      <c r="D103" s="241" t="s">
        <v>229</v>
      </c>
      <c r="E103" s="43"/>
      <c r="F103" s="242" t="s">
        <v>690</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229</v>
      </c>
      <c r="AU103" s="20" t="s">
        <v>79</v>
      </c>
    </row>
    <row r="104" s="2" customFormat="1" ht="21.75" customHeight="1">
      <c r="A104" s="41"/>
      <c r="B104" s="42"/>
      <c r="C104" s="216" t="s">
        <v>691</v>
      </c>
      <c r="D104" s="240" t="s">
        <v>190</v>
      </c>
      <c r="E104" s="218" t="s">
        <v>692</v>
      </c>
      <c r="F104" s="219" t="s">
        <v>693</v>
      </c>
      <c r="G104" s="220" t="s">
        <v>302</v>
      </c>
      <c r="H104" s="221">
        <v>24</v>
      </c>
      <c r="I104" s="222"/>
      <c r="J104" s="223">
        <f>ROUND(I104*H104,2)</f>
        <v>0</v>
      </c>
      <c r="K104" s="219" t="s">
        <v>225</v>
      </c>
      <c r="L104" s="47"/>
      <c r="M104" s="224" t="s">
        <v>19</v>
      </c>
      <c r="N104" s="225" t="s">
        <v>43</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226</v>
      </c>
      <c r="AT104" s="228" t="s">
        <v>190</v>
      </c>
      <c r="AU104" s="228" t="s">
        <v>79</v>
      </c>
      <c r="AY104" s="20" t="s">
        <v>186</v>
      </c>
      <c r="BE104" s="229">
        <f>IF(N104="základní",J104,0)</f>
        <v>0</v>
      </c>
      <c r="BF104" s="229">
        <f>IF(N104="snížená",J104,0)</f>
        <v>0</v>
      </c>
      <c r="BG104" s="229">
        <f>IF(N104="zákl. přenesená",J104,0)</f>
        <v>0</v>
      </c>
      <c r="BH104" s="229">
        <f>IF(N104="sníž. přenesená",J104,0)</f>
        <v>0</v>
      </c>
      <c r="BI104" s="229">
        <f>IF(N104="nulová",J104,0)</f>
        <v>0</v>
      </c>
      <c r="BJ104" s="20" t="s">
        <v>79</v>
      </c>
      <c r="BK104" s="229">
        <f>ROUND(I104*H104,2)</f>
        <v>0</v>
      </c>
      <c r="BL104" s="20" t="s">
        <v>226</v>
      </c>
      <c r="BM104" s="228" t="s">
        <v>694</v>
      </c>
    </row>
    <row r="105" s="2" customFormat="1">
      <c r="A105" s="41"/>
      <c r="B105" s="42"/>
      <c r="C105" s="43"/>
      <c r="D105" s="230" t="s">
        <v>196</v>
      </c>
      <c r="E105" s="43"/>
      <c r="F105" s="231" t="s">
        <v>693</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196</v>
      </c>
      <c r="AU105" s="20" t="s">
        <v>79</v>
      </c>
    </row>
    <row r="106" s="2" customFormat="1">
      <c r="A106" s="41"/>
      <c r="B106" s="42"/>
      <c r="C106" s="43"/>
      <c r="D106" s="241" t="s">
        <v>229</v>
      </c>
      <c r="E106" s="43"/>
      <c r="F106" s="242" t="s">
        <v>695</v>
      </c>
      <c r="G106" s="43"/>
      <c r="H106" s="43"/>
      <c r="I106" s="232"/>
      <c r="J106" s="43"/>
      <c r="K106" s="43"/>
      <c r="L106" s="47"/>
      <c r="M106" s="233"/>
      <c r="N106" s="234"/>
      <c r="O106" s="87"/>
      <c r="P106" s="87"/>
      <c r="Q106" s="87"/>
      <c r="R106" s="87"/>
      <c r="S106" s="87"/>
      <c r="T106" s="88"/>
      <c r="U106" s="41"/>
      <c r="V106" s="41"/>
      <c r="W106" s="41"/>
      <c r="X106" s="41"/>
      <c r="Y106" s="41"/>
      <c r="Z106" s="41"/>
      <c r="AA106" s="41"/>
      <c r="AB106" s="41"/>
      <c r="AC106" s="41"/>
      <c r="AD106" s="41"/>
      <c r="AE106" s="41"/>
      <c r="AT106" s="20" t="s">
        <v>229</v>
      </c>
      <c r="AU106" s="20" t="s">
        <v>79</v>
      </c>
    </row>
    <row r="107" s="2" customFormat="1">
      <c r="A107" s="41"/>
      <c r="B107" s="42"/>
      <c r="C107" s="43"/>
      <c r="D107" s="230" t="s">
        <v>197</v>
      </c>
      <c r="E107" s="43"/>
      <c r="F107" s="235" t="s">
        <v>696</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197</v>
      </c>
      <c r="AU107" s="20" t="s">
        <v>79</v>
      </c>
    </row>
    <row r="108" s="14" customFormat="1">
      <c r="A108" s="14"/>
      <c r="B108" s="253"/>
      <c r="C108" s="254"/>
      <c r="D108" s="230" t="s">
        <v>232</v>
      </c>
      <c r="E108" s="255" t="s">
        <v>19</v>
      </c>
      <c r="F108" s="256" t="s">
        <v>697</v>
      </c>
      <c r="G108" s="254"/>
      <c r="H108" s="257">
        <v>24</v>
      </c>
      <c r="I108" s="258"/>
      <c r="J108" s="254"/>
      <c r="K108" s="254"/>
      <c r="L108" s="259"/>
      <c r="M108" s="260"/>
      <c r="N108" s="261"/>
      <c r="O108" s="261"/>
      <c r="P108" s="261"/>
      <c r="Q108" s="261"/>
      <c r="R108" s="261"/>
      <c r="S108" s="261"/>
      <c r="T108" s="262"/>
      <c r="U108" s="14"/>
      <c r="V108" s="14"/>
      <c r="W108" s="14"/>
      <c r="X108" s="14"/>
      <c r="Y108" s="14"/>
      <c r="Z108" s="14"/>
      <c r="AA108" s="14"/>
      <c r="AB108" s="14"/>
      <c r="AC108" s="14"/>
      <c r="AD108" s="14"/>
      <c r="AE108" s="14"/>
      <c r="AT108" s="263" t="s">
        <v>232</v>
      </c>
      <c r="AU108" s="263" t="s">
        <v>79</v>
      </c>
      <c r="AV108" s="14" t="s">
        <v>81</v>
      </c>
      <c r="AW108" s="14" t="s">
        <v>33</v>
      </c>
      <c r="AX108" s="14" t="s">
        <v>79</v>
      </c>
      <c r="AY108" s="263" t="s">
        <v>186</v>
      </c>
    </row>
    <row r="109" s="12" customFormat="1" ht="25.92" customHeight="1">
      <c r="A109" s="12"/>
      <c r="B109" s="200"/>
      <c r="C109" s="201"/>
      <c r="D109" s="202" t="s">
        <v>71</v>
      </c>
      <c r="E109" s="203" t="s">
        <v>698</v>
      </c>
      <c r="F109" s="203" t="s">
        <v>471</v>
      </c>
      <c r="G109" s="201"/>
      <c r="H109" s="201"/>
      <c r="I109" s="204"/>
      <c r="J109" s="205">
        <f>BK109</f>
        <v>0</v>
      </c>
      <c r="K109" s="201"/>
      <c r="L109" s="206"/>
      <c r="M109" s="207"/>
      <c r="N109" s="208"/>
      <c r="O109" s="208"/>
      <c r="P109" s="209">
        <f>SUM(P110:P113)</f>
        <v>0</v>
      </c>
      <c r="Q109" s="208"/>
      <c r="R109" s="209">
        <f>SUM(R110:R113)</f>
        <v>0</v>
      </c>
      <c r="S109" s="208"/>
      <c r="T109" s="210">
        <f>SUM(T110:T113)</f>
        <v>0</v>
      </c>
      <c r="U109" s="12"/>
      <c r="V109" s="12"/>
      <c r="W109" s="12"/>
      <c r="X109" s="12"/>
      <c r="Y109" s="12"/>
      <c r="Z109" s="12"/>
      <c r="AA109" s="12"/>
      <c r="AB109" s="12"/>
      <c r="AC109" s="12"/>
      <c r="AD109" s="12"/>
      <c r="AE109" s="12"/>
      <c r="AR109" s="211" t="s">
        <v>79</v>
      </c>
      <c r="AT109" s="212" t="s">
        <v>71</v>
      </c>
      <c r="AU109" s="212" t="s">
        <v>72</v>
      </c>
      <c r="AY109" s="211" t="s">
        <v>186</v>
      </c>
      <c r="BK109" s="213">
        <f>SUM(BK110:BK113)</f>
        <v>0</v>
      </c>
    </row>
    <row r="110" s="2" customFormat="1" ht="16.5" customHeight="1">
      <c r="A110" s="41"/>
      <c r="B110" s="42"/>
      <c r="C110" s="216" t="s">
        <v>699</v>
      </c>
      <c r="D110" s="240" t="s">
        <v>190</v>
      </c>
      <c r="E110" s="218" t="s">
        <v>473</v>
      </c>
      <c r="F110" s="219" t="s">
        <v>474</v>
      </c>
      <c r="G110" s="220" t="s">
        <v>324</v>
      </c>
      <c r="H110" s="278"/>
      <c r="I110" s="222"/>
      <c r="J110" s="223">
        <f>ROUND(I110*H110,2)</f>
        <v>0</v>
      </c>
      <c r="K110" s="219" t="s">
        <v>225</v>
      </c>
      <c r="L110" s="47"/>
      <c r="M110" s="224" t="s">
        <v>19</v>
      </c>
      <c r="N110" s="225" t="s">
        <v>43</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226</v>
      </c>
      <c r="AT110" s="228" t="s">
        <v>190</v>
      </c>
      <c r="AU110" s="228" t="s">
        <v>79</v>
      </c>
      <c r="AY110" s="20" t="s">
        <v>186</v>
      </c>
      <c r="BE110" s="229">
        <f>IF(N110="základní",J110,0)</f>
        <v>0</v>
      </c>
      <c r="BF110" s="229">
        <f>IF(N110="snížená",J110,0)</f>
        <v>0</v>
      </c>
      <c r="BG110" s="229">
        <f>IF(N110="zákl. přenesená",J110,0)</f>
        <v>0</v>
      </c>
      <c r="BH110" s="229">
        <f>IF(N110="sníž. přenesená",J110,0)</f>
        <v>0</v>
      </c>
      <c r="BI110" s="229">
        <f>IF(N110="nulová",J110,0)</f>
        <v>0</v>
      </c>
      <c r="BJ110" s="20" t="s">
        <v>79</v>
      </c>
      <c r="BK110" s="229">
        <f>ROUND(I110*H110,2)</f>
        <v>0</v>
      </c>
      <c r="BL110" s="20" t="s">
        <v>226</v>
      </c>
      <c r="BM110" s="228" t="s">
        <v>700</v>
      </c>
    </row>
    <row r="111" s="2" customFormat="1">
      <c r="A111" s="41"/>
      <c r="B111" s="42"/>
      <c r="C111" s="43"/>
      <c r="D111" s="230" t="s">
        <v>196</v>
      </c>
      <c r="E111" s="43"/>
      <c r="F111" s="231" t="s">
        <v>474</v>
      </c>
      <c r="G111" s="43"/>
      <c r="H111" s="43"/>
      <c r="I111" s="232"/>
      <c r="J111" s="43"/>
      <c r="K111" s="43"/>
      <c r="L111" s="47"/>
      <c r="M111" s="233"/>
      <c r="N111" s="234"/>
      <c r="O111" s="87"/>
      <c r="P111" s="87"/>
      <c r="Q111" s="87"/>
      <c r="R111" s="87"/>
      <c r="S111" s="87"/>
      <c r="T111" s="88"/>
      <c r="U111" s="41"/>
      <c r="V111" s="41"/>
      <c r="W111" s="41"/>
      <c r="X111" s="41"/>
      <c r="Y111" s="41"/>
      <c r="Z111" s="41"/>
      <c r="AA111" s="41"/>
      <c r="AB111" s="41"/>
      <c r="AC111" s="41"/>
      <c r="AD111" s="41"/>
      <c r="AE111" s="41"/>
      <c r="AT111" s="20" t="s">
        <v>196</v>
      </c>
      <c r="AU111" s="20" t="s">
        <v>79</v>
      </c>
    </row>
    <row r="112" s="2" customFormat="1">
      <c r="A112" s="41"/>
      <c r="B112" s="42"/>
      <c r="C112" s="43"/>
      <c r="D112" s="241" t="s">
        <v>229</v>
      </c>
      <c r="E112" s="43"/>
      <c r="F112" s="242" t="s">
        <v>476</v>
      </c>
      <c r="G112" s="43"/>
      <c r="H112" s="43"/>
      <c r="I112" s="232"/>
      <c r="J112" s="43"/>
      <c r="K112" s="43"/>
      <c r="L112" s="47"/>
      <c r="M112" s="233"/>
      <c r="N112" s="234"/>
      <c r="O112" s="87"/>
      <c r="P112" s="87"/>
      <c r="Q112" s="87"/>
      <c r="R112" s="87"/>
      <c r="S112" s="87"/>
      <c r="T112" s="88"/>
      <c r="U112" s="41"/>
      <c r="V112" s="41"/>
      <c r="W112" s="41"/>
      <c r="X112" s="41"/>
      <c r="Y112" s="41"/>
      <c r="Z112" s="41"/>
      <c r="AA112" s="41"/>
      <c r="AB112" s="41"/>
      <c r="AC112" s="41"/>
      <c r="AD112" s="41"/>
      <c r="AE112" s="41"/>
      <c r="AT112" s="20" t="s">
        <v>229</v>
      </c>
      <c r="AU112" s="20" t="s">
        <v>79</v>
      </c>
    </row>
    <row r="113" s="2" customFormat="1">
      <c r="A113" s="41"/>
      <c r="B113" s="42"/>
      <c r="C113" s="43"/>
      <c r="D113" s="230" t="s">
        <v>197</v>
      </c>
      <c r="E113" s="43"/>
      <c r="F113" s="235" t="s">
        <v>477</v>
      </c>
      <c r="G113" s="43"/>
      <c r="H113" s="43"/>
      <c r="I113" s="232"/>
      <c r="J113" s="43"/>
      <c r="K113" s="43"/>
      <c r="L113" s="47"/>
      <c r="M113" s="236"/>
      <c r="N113" s="237"/>
      <c r="O113" s="238"/>
      <c r="P113" s="238"/>
      <c r="Q113" s="238"/>
      <c r="R113" s="238"/>
      <c r="S113" s="238"/>
      <c r="T113" s="239"/>
      <c r="U113" s="41"/>
      <c r="V113" s="41"/>
      <c r="W113" s="41"/>
      <c r="X113" s="41"/>
      <c r="Y113" s="41"/>
      <c r="Z113" s="41"/>
      <c r="AA113" s="41"/>
      <c r="AB113" s="41"/>
      <c r="AC113" s="41"/>
      <c r="AD113" s="41"/>
      <c r="AE113" s="41"/>
      <c r="AT113" s="20" t="s">
        <v>197</v>
      </c>
      <c r="AU113" s="20" t="s">
        <v>79</v>
      </c>
    </row>
    <row r="114" s="2" customFormat="1" ht="6.96" customHeight="1">
      <c r="A114" s="41"/>
      <c r="B114" s="62"/>
      <c r="C114" s="63"/>
      <c r="D114" s="63"/>
      <c r="E114" s="63"/>
      <c r="F114" s="63"/>
      <c r="G114" s="63"/>
      <c r="H114" s="63"/>
      <c r="I114" s="63"/>
      <c r="J114" s="63"/>
      <c r="K114" s="63"/>
      <c r="L114" s="47"/>
      <c r="M114" s="41"/>
      <c r="O114" s="41"/>
      <c r="P114" s="41"/>
      <c r="Q114" s="41"/>
      <c r="R114" s="41"/>
      <c r="S114" s="41"/>
      <c r="T114" s="41"/>
      <c r="U114" s="41"/>
      <c r="V114" s="41"/>
      <c r="W114" s="41"/>
      <c r="X114" s="41"/>
      <c r="Y114" s="41"/>
      <c r="Z114" s="41"/>
      <c r="AA114" s="41"/>
      <c r="AB114" s="41"/>
      <c r="AC114" s="41"/>
      <c r="AD114" s="41"/>
      <c r="AE114" s="41"/>
    </row>
  </sheetData>
  <sheetProtection sheet="1" autoFilter="0" formatColumns="0" formatRows="0" objects="1" scenarios="1" spinCount="100000" saltValue="Vzpn8eox1DK3yec1kiln9fKN3/r2l4qHvBP3Uh1pe4fUAqJ4jv3EzudAEUFCHW4+1OsF9b7VKuz/b+mWzAXA+w==" hashValue="mxSeMm35fwbvUmk4Mqk5eBORBR8OQtSYMdWogkDCj2u3unqSFnNZyrOOUN6htOsGKPocv+V2jvh75iDwDWgtew==" algorithmName="SHA-512" password="B0C9"/>
  <autoFilter ref="C87:K113"/>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2" r:id="rId1" display="https://podminky.urs.cz/item/CS_URS_2024_02/741122235"/>
    <hyperlink ref="F97" r:id="rId2" display="https://podminky.urs.cz/item/CS_URS_2024_02/741122236"/>
    <hyperlink ref="F103" r:id="rId3" display="https://podminky.urs.cz/item/CS_URS_2024_02/741311002"/>
    <hyperlink ref="F106" r:id="rId4" display="https://podminky.urs.cz/item/CS_URS_2024_02/741313042"/>
    <hyperlink ref="F112" r:id="rId5" display="https://podminky.urs.cz/item/CS_URS_2024_02/998741201"/>
  </hyperlinks>
  <pageMargins left="0.39375" right="0.39375" top="0.39375" bottom="0.39375" header="0" footer="0"/>
  <pageSetup paperSize="9" orientation="landscape" blackAndWhite="1" fitToHeight="100"/>
  <headerFooter>
    <oddFooter>&amp;CStrana &amp;P z &amp;N</oddFooter>
  </headerFooter>
  <drawing r:id="rId6"/>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142</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701</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ROUND((SUM(BE88:BE105)),  2)</f>
        <v>0</v>
      </c>
      <c r="G35" s="41"/>
      <c r="H35" s="41"/>
      <c r="I35" s="161">
        <v>0.20999999999999999</v>
      </c>
      <c r="J35" s="160">
        <f>ROUND(((SUM(BE88:BE105))*I35),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ROUND((SUM(BF88:BF105)),  2)</f>
        <v>0</v>
      </c>
      <c r="G36" s="41"/>
      <c r="H36" s="41"/>
      <c r="I36" s="161">
        <v>0.12</v>
      </c>
      <c r="J36" s="160">
        <f>ROUND(((SUM(BF88:BF105))*I36),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ROUND((SUM(BG88:BG105)),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ROUND((SUM(BH88:BH105)),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ROUND((SUM(BI88:BI105)),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706_100 - Zemní valy s/bez protihlukovými stěnami - QRA - Stavební řešení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J88</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214</v>
      </c>
      <c r="E64" s="181"/>
      <c r="F64" s="181"/>
      <c r="G64" s="181"/>
      <c r="H64" s="181"/>
      <c r="I64" s="181"/>
      <c r="J64" s="182">
        <f>J89</f>
        <v>0</v>
      </c>
      <c r="K64" s="179"/>
      <c r="L64" s="183"/>
      <c r="S64" s="9"/>
      <c r="T64" s="9"/>
      <c r="U64" s="9"/>
      <c r="V64" s="9"/>
      <c r="W64" s="9"/>
      <c r="X64" s="9"/>
      <c r="Y64" s="9"/>
      <c r="Z64" s="9"/>
      <c r="AA64" s="9"/>
      <c r="AB64" s="9"/>
      <c r="AC64" s="9"/>
      <c r="AD64" s="9"/>
      <c r="AE64" s="9"/>
    </row>
    <row r="65" s="10" customFormat="1" ht="19.92" customHeight="1">
      <c r="A65" s="10"/>
      <c r="B65" s="184"/>
      <c r="C65" s="128"/>
      <c r="D65" s="185" t="s">
        <v>488</v>
      </c>
      <c r="E65" s="186"/>
      <c r="F65" s="186"/>
      <c r="G65" s="186"/>
      <c r="H65" s="186"/>
      <c r="I65" s="186"/>
      <c r="J65" s="187">
        <f>J90</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216</v>
      </c>
      <c r="E66" s="186"/>
      <c r="F66" s="186"/>
      <c r="G66" s="186"/>
      <c r="H66" s="186"/>
      <c r="I66" s="186"/>
      <c r="J66" s="187">
        <f>J99</f>
        <v>0</v>
      </c>
      <c r="K66" s="128"/>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171</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173" t="str">
        <f>E7</f>
        <v>Práce a dodávky specifikované v Dodatku č.3 k Dílu IV. dokumentace MVS</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160</v>
      </c>
      <c r="D77" s="25"/>
      <c r="E77" s="25"/>
      <c r="F77" s="25"/>
      <c r="G77" s="25"/>
      <c r="H77" s="25"/>
      <c r="I77" s="25"/>
      <c r="J77" s="25"/>
      <c r="K77" s="25"/>
      <c r="L77" s="23"/>
    </row>
    <row r="78" s="2" customFormat="1" ht="16.5" customHeight="1">
      <c r="A78" s="41"/>
      <c r="B78" s="42"/>
      <c r="C78" s="43"/>
      <c r="D78" s="43"/>
      <c r="E78" s="173" t="s">
        <v>161</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162</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2" t="str">
        <f>E11</f>
        <v>SO 706_100 - Zemní valy s/bez protihlukovými stěnami - QRA - Stavební řešení</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F14</f>
        <v>Letiště Čáslav</v>
      </c>
      <c r="G82" s="43"/>
      <c r="H82" s="43"/>
      <c r="I82" s="35" t="s">
        <v>23</v>
      </c>
      <c r="J82" s="75" t="str">
        <f>IF(J14="","",J14)</f>
        <v>8. 8. 2025</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5.15" customHeight="1">
      <c r="A84" s="41"/>
      <c r="B84" s="42"/>
      <c r="C84" s="35" t="s">
        <v>25</v>
      </c>
      <c r="D84" s="43"/>
      <c r="E84" s="43"/>
      <c r="F84" s="30" t="str">
        <f>E17</f>
        <v>Česká Republika - Ministerstvo obrany ČR</v>
      </c>
      <c r="G84" s="43"/>
      <c r="H84" s="43"/>
      <c r="I84" s="35" t="s">
        <v>31</v>
      </c>
      <c r="J84" s="39" t="str">
        <f>E23</f>
        <v xml:space="preserve">AGA-Letiště, s.r.o. </v>
      </c>
      <c r="K84" s="43"/>
      <c r="L84" s="148"/>
      <c r="S84" s="41"/>
      <c r="T84" s="41"/>
      <c r="U84" s="41"/>
      <c r="V84" s="41"/>
      <c r="W84" s="41"/>
      <c r="X84" s="41"/>
      <c r="Y84" s="41"/>
      <c r="Z84" s="41"/>
      <c r="AA84" s="41"/>
      <c r="AB84" s="41"/>
      <c r="AC84" s="41"/>
      <c r="AD84" s="41"/>
      <c r="AE84" s="41"/>
    </row>
    <row r="85" s="2" customFormat="1" ht="15.15" customHeight="1">
      <c r="A85" s="41"/>
      <c r="B85" s="42"/>
      <c r="C85" s="35" t="s">
        <v>29</v>
      </c>
      <c r="D85" s="43"/>
      <c r="E85" s="43"/>
      <c r="F85" s="30" t="str">
        <f>IF(E20="","",E20)</f>
        <v>Vyplň údaj</v>
      </c>
      <c r="G85" s="43"/>
      <c r="H85" s="43"/>
      <c r="I85" s="35" t="s">
        <v>34</v>
      </c>
      <c r="J85" s="39" t="str">
        <f>E26</f>
        <v xml:space="preserve"> </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172</v>
      </c>
      <c r="D87" s="192" t="s">
        <v>57</v>
      </c>
      <c r="E87" s="192" t="s">
        <v>53</v>
      </c>
      <c r="F87" s="192" t="s">
        <v>54</v>
      </c>
      <c r="G87" s="192" t="s">
        <v>173</v>
      </c>
      <c r="H87" s="192" t="s">
        <v>174</v>
      </c>
      <c r="I87" s="192" t="s">
        <v>175</v>
      </c>
      <c r="J87" s="192" t="s">
        <v>167</v>
      </c>
      <c r="K87" s="193" t="s">
        <v>176</v>
      </c>
      <c r="L87" s="194"/>
      <c r="M87" s="95" t="s">
        <v>19</v>
      </c>
      <c r="N87" s="96" t="s">
        <v>42</v>
      </c>
      <c r="O87" s="96" t="s">
        <v>177</v>
      </c>
      <c r="P87" s="96" t="s">
        <v>178</v>
      </c>
      <c r="Q87" s="96" t="s">
        <v>179</v>
      </c>
      <c r="R87" s="96" t="s">
        <v>180</v>
      </c>
      <c r="S87" s="96" t="s">
        <v>181</v>
      </c>
      <c r="T87" s="97" t="s">
        <v>182</v>
      </c>
      <c r="U87" s="189"/>
      <c r="V87" s="189"/>
      <c r="W87" s="189"/>
      <c r="X87" s="189"/>
      <c r="Y87" s="189"/>
      <c r="Z87" s="189"/>
      <c r="AA87" s="189"/>
      <c r="AB87" s="189"/>
      <c r="AC87" s="189"/>
      <c r="AD87" s="189"/>
      <c r="AE87" s="189"/>
    </row>
    <row r="88" s="2" customFormat="1" ht="22.8" customHeight="1">
      <c r="A88" s="41"/>
      <c r="B88" s="42"/>
      <c r="C88" s="102" t="s">
        <v>183</v>
      </c>
      <c r="D88" s="43"/>
      <c r="E88" s="43"/>
      <c r="F88" s="43"/>
      <c r="G88" s="43"/>
      <c r="H88" s="43"/>
      <c r="I88" s="43"/>
      <c r="J88" s="195">
        <f>BK88</f>
        <v>0</v>
      </c>
      <c r="K88" s="43"/>
      <c r="L88" s="47"/>
      <c r="M88" s="98"/>
      <c r="N88" s="196"/>
      <c r="O88" s="99"/>
      <c r="P88" s="197">
        <f>P89</f>
        <v>0</v>
      </c>
      <c r="Q88" s="99"/>
      <c r="R88" s="197">
        <f>R89</f>
        <v>1.256</v>
      </c>
      <c r="S88" s="99"/>
      <c r="T88" s="198">
        <f>T89</f>
        <v>0</v>
      </c>
      <c r="U88" s="41"/>
      <c r="V88" s="41"/>
      <c r="W88" s="41"/>
      <c r="X88" s="41"/>
      <c r="Y88" s="41"/>
      <c r="Z88" s="41"/>
      <c r="AA88" s="41"/>
      <c r="AB88" s="41"/>
      <c r="AC88" s="41"/>
      <c r="AD88" s="41"/>
      <c r="AE88" s="41"/>
      <c r="AT88" s="20" t="s">
        <v>71</v>
      </c>
      <c r="AU88" s="20" t="s">
        <v>168</v>
      </c>
      <c r="BK88" s="199">
        <f>BK89</f>
        <v>0</v>
      </c>
    </row>
    <row r="89" s="12" customFormat="1" ht="25.92" customHeight="1">
      <c r="A89" s="12"/>
      <c r="B89" s="200"/>
      <c r="C89" s="201"/>
      <c r="D89" s="202" t="s">
        <v>71</v>
      </c>
      <c r="E89" s="203" t="s">
        <v>217</v>
      </c>
      <c r="F89" s="203" t="s">
        <v>218</v>
      </c>
      <c r="G89" s="201"/>
      <c r="H89" s="201"/>
      <c r="I89" s="204"/>
      <c r="J89" s="205">
        <f>BK89</f>
        <v>0</v>
      </c>
      <c r="K89" s="201"/>
      <c r="L89" s="206"/>
      <c r="M89" s="207"/>
      <c r="N89" s="208"/>
      <c r="O89" s="208"/>
      <c r="P89" s="209">
        <f>P90+P99</f>
        <v>0</v>
      </c>
      <c r="Q89" s="208"/>
      <c r="R89" s="209">
        <f>R90+R99</f>
        <v>1.256</v>
      </c>
      <c r="S89" s="208"/>
      <c r="T89" s="210">
        <f>T90+T99</f>
        <v>0</v>
      </c>
      <c r="U89" s="12"/>
      <c r="V89" s="12"/>
      <c r="W89" s="12"/>
      <c r="X89" s="12"/>
      <c r="Y89" s="12"/>
      <c r="Z89" s="12"/>
      <c r="AA89" s="12"/>
      <c r="AB89" s="12"/>
      <c r="AC89" s="12"/>
      <c r="AD89" s="12"/>
      <c r="AE89" s="12"/>
      <c r="AR89" s="211" t="s">
        <v>79</v>
      </c>
      <c r="AT89" s="212" t="s">
        <v>71</v>
      </c>
      <c r="AU89" s="212" t="s">
        <v>72</v>
      </c>
      <c r="AY89" s="211" t="s">
        <v>186</v>
      </c>
      <c r="BK89" s="213">
        <f>BK90+BK99</f>
        <v>0</v>
      </c>
    </row>
    <row r="90" s="12" customFormat="1" ht="22.8" customHeight="1">
      <c r="A90" s="12"/>
      <c r="B90" s="200"/>
      <c r="C90" s="201"/>
      <c r="D90" s="202" t="s">
        <v>71</v>
      </c>
      <c r="E90" s="214" t="s">
        <v>81</v>
      </c>
      <c r="F90" s="214" t="s">
        <v>489</v>
      </c>
      <c r="G90" s="201"/>
      <c r="H90" s="201"/>
      <c r="I90" s="204"/>
      <c r="J90" s="215">
        <f>BK90</f>
        <v>0</v>
      </c>
      <c r="K90" s="201"/>
      <c r="L90" s="206"/>
      <c r="M90" s="207"/>
      <c r="N90" s="208"/>
      <c r="O90" s="208"/>
      <c r="P90" s="209">
        <f>SUM(P91:P98)</f>
        <v>0</v>
      </c>
      <c r="Q90" s="208"/>
      <c r="R90" s="209">
        <f>SUM(R91:R98)</f>
        <v>1.256</v>
      </c>
      <c r="S90" s="208"/>
      <c r="T90" s="210">
        <f>SUM(T91:T98)</f>
        <v>0</v>
      </c>
      <c r="U90" s="12"/>
      <c r="V90" s="12"/>
      <c r="W90" s="12"/>
      <c r="X90" s="12"/>
      <c r="Y90" s="12"/>
      <c r="Z90" s="12"/>
      <c r="AA90" s="12"/>
      <c r="AB90" s="12"/>
      <c r="AC90" s="12"/>
      <c r="AD90" s="12"/>
      <c r="AE90" s="12"/>
      <c r="AR90" s="211" t="s">
        <v>79</v>
      </c>
      <c r="AT90" s="212" t="s">
        <v>71</v>
      </c>
      <c r="AU90" s="212" t="s">
        <v>79</v>
      </c>
      <c r="AY90" s="211" t="s">
        <v>186</v>
      </c>
      <c r="BK90" s="213">
        <f>SUM(BK91:BK98)</f>
        <v>0</v>
      </c>
    </row>
    <row r="91" s="2" customFormat="1" ht="37.8" customHeight="1">
      <c r="A91" s="41"/>
      <c r="B91" s="42"/>
      <c r="C91" s="216" t="s">
        <v>325</v>
      </c>
      <c r="D91" s="275" t="s">
        <v>190</v>
      </c>
      <c r="E91" s="218" t="s">
        <v>702</v>
      </c>
      <c r="F91" s="219" t="s">
        <v>703</v>
      </c>
      <c r="G91" s="220" t="s">
        <v>511</v>
      </c>
      <c r="H91" s="221">
        <v>12560</v>
      </c>
      <c r="I91" s="222"/>
      <c r="J91" s="223">
        <f>ROUND(I91*H91,2)</f>
        <v>0</v>
      </c>
      <c r="K91" s="219" t="s">
        <v>19</v>
      </c>
      <c r="L91" s="47"/>
      <c r="M91" s="224" t="s">
        <v>19</v>
      </c>
      <c r="N91" s="225" t="s">
        <v>43</v>
      </c>
      <c r="O91" s="87"/>
      <c r="P91" s="226">
        <f>O91*H91</f>
        <v>0</v>
      </c>
      <c r="Q91" s="226">
        <v>0.00010000000000000001</v>
      </c>
      <c r="R91" s="226">
        <f>Q91*H91</f>
        <v>1.256</v>
      </c>
      <c r="S91" s="226">
        <v>0</v>
      </c>
      <c r="T91" s="227">
        <f>S91*H91</f>
        <v>0</v>
      </c>
      <c r="U91" s="41"/>
      <c r="V91" s="41"/>
      <c r="W91" s="41"/>
      <c r="X91" s="41"/>
      <c r="Y91" s="41"/>
      <c r="Z91" s="41"/>
      <c r="AA91" s="41"/>
      <c r="AB91" s="41"/>
      <c r="AC91" s="41"/>
      <c r="AD91" s="41"/>
      <c r="AE91" s="41"/>
      <c r="AR91" s="228" t="s">
        <v>226</v>
      </c>
      <c r="AT91" s="228" t="s">
        <v>190</v>
      </c>
      <c r="AU91" s="228" t="s">
        <v>81</v>
      </c>
      <c r="AY91" s="20" t="s">
        <v>186</v>
      </c>
      <c r="BE91" s="229">
        <f>IF(N91="základní",J91,0)</f>
        <v>0</v>
      </c>
      <c r="BF91" s="229">
        <f>IF(N91="snížená",J91,0)</f>
        <v>0</v>
      </c>
      <c r="BG91" s="229">
        <f>IF(N91="zákl. přenesená",J91,0)</f>
        <v>0</v>
      </c>
      <c r="BH91" s="229">
        <f>IF(N91="sníž. přenesená",J91,0)</f>
        <v>0</v>
      </c>
      <c r="BI91" s="229">
        <f>IF(N91="nulová",J91,0)</f>
        <v>0</v>
      </c>
      <c r="BJ91" s="20" t="s">
        <v>79</v>
      </c>
      <c r="BK91" s="229">
        <f>ROUND(I91*H91,2)</f>
        <v>0</v>
      </c>
      <c r="BL91" s="20" t="s">
        <v>226</v>
      </c>
      <c r="BM91" s="228" t="s">
        <v>704</v>
      </c>
    </row>
    <row r="92" s="2" customFormat="1">
      <c r="A92" s="41"/>
      <c r="B92" s="42"/>
      <c r="C92" s="43"/>
      <c r="D92" s="230" t="s">
        <v>196</v>
      </c>
      <c r="E92" s="43"/>
      <c r="F92" s="231" t="s">
        <v>705</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196</v>
      </c>
      <c r="AU92" s="20" t="s">
        <v>81</v>
      </c>
    </row>
    <row r="93" s="13" customFormat="1">
      <c r="A93" s="13"/>
      <c r="B93" s="243"/>
      <c r="C93" s="244"/>
      <c r="D93" s="230" t="s">
        <v>232</v>
      </c>
      <c r="E93" s="245" t="s">
        <v>19</v>
      </c>
      <c r="F93" s="246" t="s">
        <v>706</v>
      </c>
      <c r="G93" s="244"/>
      <c r="H93" s="245" t="s">
        <v>19</v>
      </c>
      <c r="I93" s="247"/>
      <c r="J93" s="244"/>
      <c r="K93" s="244"/>
      <c r="L93" s="248"/>
      <c r="M93" s="249"/>
      <c r="N93" s="250"/>
      <c r="O93" s="250"/>
      <c r="P93" s="250"/>
      <c r="Q93" s="250"/>
      <c r="R93" s="250"/>
      <c r="S93" s="250"/>
      <c r="T93" s="251"/>
      <c r="U93" s="13"/>
      <c r="V93" s="13"/>
      <c r="W93" s="13"/>
      <c r="X93" s="13"/>
      <c r="Y93" s="13"/>
      <c r="Z93" s="13"/>
      <c r="AA93" s="13"/>
      <c r="AB93" s="13"/>
      <c r="AC93" s="13"/>
      <c r="AD93" s="13"/>
      <c r="AE93" s="13"/>
      <c r="AT93" s="252" t="s">
        <v>232</v>
      </c>
      <c r="AU93" s="252" t="s">
        <v>81</v>
      </c>
      <c r="AV93" s="13" t="s">
        <v>79</v>
      </c>
      <c r="AW93" s="13" t="s">
        <v>33</v>
      </c>
      <c r="AX93" s="13" t="s">
        <v>72</v>
      </c>
      <c r="AY93" s="252" t="s">
        <v>186</v>
      </c>
    </row>
    <row r="94" s="13" customFormat="1">
      <c r="A94" s="13"/>
      <c r="B94" s="243"/>
      <c r="C94" s="244"/>
      <c r="D94" s="230" t="s">
        <v>232</v>
      </c>
      <c r="E94" s="245" t="s">
        <v>19</v>
      </c>
      <c r="F94" s="246" t="s">
        <v>707</v>
      </c>
      <c r="G94" s="244"/>
      <c r="H94" s="245" t="s">
        <v>19</v>
      </c>
      <c r="I94" s="247"/>
      <c r="J94" s="244"/>
      <c r="K94" s="244"/>
      <c r="L94" s="248"/>
      <c r="M94" s="249"/>
      <c r="N94" s="250"/>
      <c r="O94" s="250"/>
      <c r="P94" s="250"/>
      <c r="Q94" s="250"/>
      <c r="R94" s="250"/>
      <c r="S94" s="250"/>
      <c r="T94" s="251"/>
      <c r="U94" s="13"/>
      <c r="V94" s="13"/>
      <c r="W94" s="13"/>
      <c r="X94" s="13"/>
      <c r="Y94" s="13"/>
      <c r="Z94" s="13"/>
      <c r="AA94" s="13"/>
      <c r="AB94" s="13"/>
      <c r="AC94" s="13"/>
      <c r="AD94" s="13"/>
      <c r="AE94" s="13"/>
      <c r="AT94" s="252" t="s">
        <v>232</v>
      </c>
      <c r="AU94" s="252" t="s">
        <v>81</v>
      </c>
      <c r="AV94" s="13" t="s">
        <v>79</v>
      </c>
      <c r="AW94" s="13" t="s">
        <v>33</v>
      </c>
      <c r="AX94" s="13" t="s">
        <v>72</v>
      </c>
      <c r="AY94" s="252" t="s">
        <v>186</v>
      </c>
    </row>
    <row r="95" s="14" customFormat="1">
      <c r="A95" s="14"/>
      <c r="B95" s="253"/>
      <c r="C95" s="254"/>
      <c r="D95" s="230" t="s">
        <v>232</v>
      </c>
      <c r="E95" s="255" t="s">
        <v>19</v>
      </c>
      <c r="F95" s="256" t="s">
        <v>708</v>
      </c>
      <c r="G95" s="254"/>
      <c r="H95" s="257">
        <v>5750</v>
      </c>
      <c r="I95" s="258"/>
      <c r="J95" s="254"/>
      <c r="K95" s="254"/>
      <c r="L95" s="259"/>
      <c r="M95" s="260"/>
      <c r="N95" s="261"/>
      <c r="O95" s="261"/>
      <c r="P95" s="261"/>
      <c r="Q95" s="261"/>
      <c r="R95" s="261"/>
      <c r="S95" s="261"/>
      <c r="T95" s="262"/>
      <c r="U95" s="14"/>
      <c r="V95" s="14"/>
      <c r="W95" s="14"/>
      <c r="X95" s="14"/>
      <c r="Y95" s="14"/>
      <c r="Z95" s="14"/>
      <c r="AA95" s="14"/>
      <c r="AB95" s="14"/>
      <c r="AC95" s="14"/>
      <c r="AD95" s="14"/>
      <c r="AE95" s="14"/>
      <c r="AT95" s="263" t="s">
        <v>232</v>
      </c>
      <c r="AU95" s="263" t="s">
        <v>81</v>
      </c>
      <c r="AV95" s="14" t="s">
        <v>81</v>
      </c>
      <c r="AW95" s="14" t="s">
        <v>33</v>
      </c>
      <c r="AX95" s="14" t="s">
        <v>72</v>
      </c>
      <c r="AY95" s="263" t="s">
        <v>186</v>
      </c>
    </row>
    <row r="96" s="13" customFormat="1">
      <c r="A96" s="13"/>
      <c r="B96" s="243"/>
      <c r="C96" s="244"/>
      <c r="D96" s="230" t="s">
        <v>232</v>
      </c>
      <c r="E96" s="245" t="s">
        <v>19</v>
      </c>
      <c r="F96" s="246" t="s">
        <v>709</v>
      </c>
      <c r="G96" s="244"/>
      <c r="H96" s="245" t="s">
        <v>19</v>
      </c>
      <c r="I96" s="247"/>
      <c r="J96" s="244"/>
      <c r="K96" s="244"/>
      <c r="L96" s="248"/>
      <c r="M96" s="249"/>
      <c r="N96" s="250"/>
      <c r="O96" s="250"/>
      <c r="P96" s="250"/>
      <c r="Q96" s="250"/>
      <c r="R96" s="250"/>
      <c r="S96" s="250"/>
      <c r="T96" s="251"/>
      <c r="U96" s="13"/>
      <c r="V96" s="13"/>
      <c r="W96" s="13"/>
      <c r="X96" s="13"/>
      <c r="Y96" s="13"/>
      <c r="Z96" s="13"/>
      <c r="AA96" s="13"/>
      <c r="AB96" s="13"/>
      <c r="AC96" s="13"/>
      <c r="AD96" s="13"/>
      <c r="AE96" s="13"/>
      <c r="AT96" s="252" t="s">
        <v>232</v>
      </c>
      <c r="AU96" s="252" t="s">
        <v>81</v>
      </c>
      <c r="AV96" s="13" t="s">
        <v>79</v>
      </c>
      <c r="AW96" s="13" t="s">
        <v>33</v>
      </c>
      <c r="AX96" s="13" t="s">
        <v>72</v>
      </c>
      <c r="AY96" s="252" t="s">
        <v>186</v>
      </c>
    </row>
    <row r="97" s="14" customFormat="1">
      <c r="A97" s="14"/>
      <c r="B97" s="253"/>
      <c r="C97" s="254"/>
      <c r="D97" s="230" t="s">
        <v>232</v>
      </c>
      <c r="E97" s="255" t="s">
        <v>19</v>
      </c>
      <c r="F97" s="256" t="s">
        <v>710</v>
      </c>
      <c r="G97" s="254"/>
      <c r="H97" s="257">
        <v>6810</v>
      </c>
      <c r="I97" s="258"/>
      <c r="J97" s="254"/>
      <c r="K97" s="254"/>
      <c r="L97" s="259"/>
      <c r="M97" s="260"/>
      <c r="N97" s="261"/>
      <c r="O97" s="261"/>
      <c r="P97" s="261"/>
      <c r="Q97" s="261"/>
      <c r="R97" s="261"/>
      <c r="S97" s="261"/>
      <c r="T97" s="262"/>
      <c r="U97" s="14"/>
      <c r="V97" s="14"/>
      <c r="W97" s="14"/>
      <c r="X97" s="14"/>
      <c r="Y97" s="14"/>
      <c r="Z97" s="14"/>
      <c r="AA97" s="14"/>
      <c r="AB97" s="14"/>
      <c r="AC97" s="14"/>
      <c r="AD97" s="14"/>
      <c r="AE97" s="14"/>
      <c r="AT97" s="263" t="s">
        <v>232</v>
      </c>
      <c r="AU97" s="263" t="s">
        <v>81</v>
      </c>
      <c r="AV97" s="14" t="s">
        <v>81</v>
      </c>
      <c r="AW97" s="14" t="s">
        <v>33</v>
      </c>
      <c r="AX97" s="14" t="s">
        <v>72</v>
      </c>
      <c r="AY97" s="263" t="s">
        <v>186</v>
      </c>
    </row>
    <row r="98" s="15" customFormat="1">
      <c r="A98" s="15"/>
      <c r="B98" s="280"/>
      <c r="C98" s="281"/>
      <c r="D98" s="230" t="s">
        <v>232</v>
      </c>
      <c r="E98" s="282" t="s">
        <v>19</v>
      </c>
      <c r="F98" s="283" t="s">
        <v>498</v>
      </c>
      <c r="G98" s="281"/>
      <c r="H98" s="284">
        <v>12560</v>
      </c>
      <c r="I98" s="285"/>
      <c r="J98" s="281"/>
      <c r="K98" s="281"/>
      <c r="L98" s="286"/>
      <c r="M98" s="287"/>
      <c r="N98" s="288"/>
      <c r="O98" s="288"/>
      <c r="P98" s="288"/>
      <c r="Q98" s="288"/>
      <c r="R98" s="288"/>
      <c r="S98" s="288"/>
      <c r="T98" s="289"/>
      <c r="U98" s="15"/>
      <c r="V98" s="15"/>
      <c r="W98" s="15"/>
      <c r="X98" s="15"/>
      <c r="Y98" s="15"/>
      <c r="Z98" s="15"/>
      <c r="AA98" s="15"/>
      <c r="AB98" s="15"/>
      <c r="AC98" s="15"/>
      <c r="AD98" s="15"/>
      <c r="AE98" s="15"/>
      <c r="AT98" s="290" t="s">
        <v>232</v>
      </c>
      <c r="AU98" s="290" t="s">
        <v>81</v>
      </c>
      <c r="AV98" s="15" t="s">
        <v>226</v>
      </c>
      <c r="AW98" s="15" t="s">
        <v>4</v>
      </c>
      <c r="AX98" s="15" t="s">
        <v>79</v>
      </c>
      <c r="AY98" s="290" t="s">
        <v>186</v>
      </c>
    </row>
    <row r="99" s="12" customFormat="1" ht="22.8" customHeight="1">
      <c r="A99" s="12"/>
      <c r="B99" s="200"/>
      <c r="C99" s="201"/>
      <c r="D99" s="202" t="s">
        <v>71</v>
      </c>
      <c r="E99" s="214" t="s">
        <v>243</v>
      </c>
      <c r="F99" s="214" t="s">
        <v>244</v>
      </c>
      <c r="G99" s="201"/>
      <c r="H99" s="201"/>
      <c r="I99" s="204"/>
      <c r="J99" s="215">
        <f>BK99</f>
        <v>0</v>
      </c>
      <c r="K99" s="201"/>
      <c r="L99" s="206"/>
      <c r="M99" s="207"/>
      <c r="N99" s="208"/>
      <c r="O99" s="208"/>
      <c r="P99" s="209">
        <f>SUM(P100:P105)</f>
        <v>0</v>
      </c>
      <c r="Q99" s="208"/>
      <c r="R99" s="209">
        <f>SUM(R100:R105)</f>
        <v>0</v>
      </c>
      <c r="S99" s="208"/>
      <c r="T99" s="210">
        <f>SUM(T100:T105)</f>
        <v>0</v>
      </c>
      <c r="U99" s="12"/>
      <c r="V99" s="12"/>
      <c r="W99" s="12"/>
      <c r="X99" s="12"/>
      <c r="Y99" s="12"/>
      <c r="Z99" s="12"/>
      <c r="AA99" s="12"/>
      <c r="AB99" s="12"/>
      <c r="AC99" s="12"/>
      <c r="AD99" s="12"/>
      <c r="AE99" s="12"/>
      <c r="AR99" s="211" t="s">
        <v>79</v>
      </c>
      <c r="AT99" s="212" t="s">
        <v>71</v>
      </c>
      <c r="AU99" s="212" t="s">
        <v>79</v>
      </c>
      <c r="AY99" s="211" t="s">
        <v>186</v>
      </c>
      <c r="BK99" s="213">
        <f>SUM(BK100:BK105)</f>
        <v>0</v>
      </c>
    </row>
    <row r="100" s="2" customFormat="1" ht="16.5" customHeight="1">
      <c r="A100" s="41"/>
      <c r="B100" s="42"/>
      <c r="C100" s="216" t="s">
        <v>321</v>
      </c>
      <c r="D100" s="240" t="s">
        <v>190</v>
      </c>
      <c r="E100" s="218" t="s">
        <v>711</v>
      </c>
      <c r="F100" s="219" t="s">
        <v>712</v>
      </c>
      <c r="G100" s="220" t="s">
        <v>248</v>
      </c>
      <c r="H100" s="221">
        <v>1.256</v>
      </c>
      <c r="I100" s="222"/>
      <c r="J100" s="223">
        <f>ROUND(I100*H100,2)</f>
        <v>0</v>
      </c>
      <c r="K100" s="219" t="s">
        <v>225</v>
      </c>
      <c r="L100" s="47"/>
      <c r="M100" s="224" t="s">
        <v>19</v>
      </c>
      <c r="N100" s="225" t="s">
        <v>43</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226</v>
      </c>
      <c r="AT100" s="228" t="s">
        <v>190</v>
      </c>
      <c r="AU100" s="228" t="s">
        <v>81</v>
      </c>
      <c r="AY100" s="20" t="s">
        <v>186</v>
      </c>
      <c r="BE100" s="229">
        <f>IF(N100="základní",J100,0)</f>
        <v>0</v>
      </c>
      <c r="BF100" s="229">
        <f>IF(N100="snížená",J100,0)</f>
        <v>0</v>
      </c>
      <c r="BG100" s="229">
        <f>IF(N100="zákl. přenesená",J100,0)</f>
        <v>0</v>
      </c>
      <c r="BH100" s="229">
        <f>IF(N100="sníž. přenesená",J100,0)</f>
        <v>0</v>
      </c>
      <c r="BI100" s="229">
        <f>IF(N100="nulová",J100,0)</f>
        <v>0</v>
      </c>
      <c r="BJ100" s="20" t="s">
        <v>79</v>
      </c>
      <c r="BK100" s="229">
        <f>ROUND(I100*H100,2)</f>
        <v>0</v>
      </c>
      <c r="BL100" s="20" t="s">
        <v>226</v>
      </c>
      <c r="BM100" s="228" t="s">
        <v>713</v>
      </c>
    </row>
    <row r="101" s="2" customFormat="1">
      <c r="A101" s="41"/>
      <c r="B101" s="42"/>
      <c r="C101" s="43"/>
      <c r="D101" s="230" t="s">
        <v>196</v>
      </c>
      <c r="E101" s="43"/>
      <c r="F101" s="231" t="s">
        <v>714</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196</v>
      </c>
      <c r="AU101" s="20" t="s">
        <v>81</v>
      </c>
    </row>
    <row r="102" s="2" customFormat="1">
      <c r="A102" s="41"/>
      <c r="B102" s="42"/>
      <c r="C102" s="43"/>
      <c r="D102" s="241" t="s">
        <v>229</v>
      </c>
      <c r="E102" s="43"/>
      <c r="F102" s="242" t="s">
        <v>715</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229</v>
      </c>
      <c r="AU102" s="20" t="s">
        <v>81</v>
      </c>
    </row>
    <row r="103" s="2" customFormat="1" ht="16.5" customHeight="1">
      <c r="A103" s="41"/>
      <c r="B103" s="42"/>
      <c r="C103" s="216" t="s">
        <v>716</v>
      </c>
      <c r="D103" s="240" t="s">
        <v>190</v>
      </c>
      <c r="E103" s="218" t="s">
        <v>717</v>
      </c>
      <c r="F103" s="219" t="s">
        <v>718</v>
      </c>
      <c r="G103" s="220" t="s">
        <v>248</v>
      </c>
      <c r="H103" s="221">
        <v>1.256</v>
      </c>
      <c r="I103" s="222"/>
      <c r="J103" s="223">
        <f>ROUND(I103*H103,2)</f>
        <v>0</v>
      </c>
      <c r="K103" s="219" t="s">
        <v>225</v>
      </c>
      <c r="L103" s="47"/>
      <c r="M103" s="224" t="s">
        <v>19</v>
      </c>
      <c r="N103" s="225" t="s">
        <v>43</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226</v>
      </c>
      <c r="AT103" s="228" t="s">
        <v>190</v>
      </c>
      <c r="AU103" s="228" t="s">
        <v>81</v>
      </c>
      <c r="AY103" s="20" t="s">
        <v>186</v>
      </c>
      <c r="BE103" s="229">
        <f>IF(N103="základní",J103,0)</f>
        <v>0</v>
      </c>
      <c r="BF103" s="229">
        <f>IF(N103="snížená",J103,0)</f>
        <v>0</v>
      </c>
      <c r="BG103" s="229">
        <f>IF(N103="zákl. přenesená",J103,0)</f>
        <v>0</v>
      </c>
      <c r="BH103" s="229">
        <f>IF(N103="sníž. přenesená",J103,0)</f>
        <v>0</v>
      </c>
      <c r="BI103" s="229">
        <f>IF(N103="nulová",J103,0)</f>
        <v>0</v>
      </c>
      <c r="BJ103" s="20" t="s">
        <v>79</v>
      </c>
      <c r="BK103" s="229">
        <f>ROUND(I103*H103,2)</f>
        <v>0</v>
      </c>
      <c r="BL103" s="20" t="s">
        <v>226</v>
      </c>
      <c r="BM103" s="228" t="s">
        <v>719</v>
      </c>
    </row>
    <row r="104" s="2" customFormat="1">
      <c r="A104" s="41"/>
      <c r="B104" s="42"/>
      <c r="C104" s="43"/>
      <c r="D104" s="230" t="s">
        <v>196</v>
      </c>
      <c r="E104" s="43"/>
      <c r="F104" s="231" t="s">
        <v>720</v>
      </c>
      <c r="G104" s="43"/>
      <c r="H104" s="43"/>
      <c r="I104" s="232"/>
      <c r="J104" s="43"/>
      <c r="K104" s="43"/>
      <c r="L104" s="47"/>
      <c r="M104" s="233"/>
      <c r="N104" s="234"/>
      <c r="O104" s="87"/>
      <c r="P104" s="87"/>
      <c r="Q104" s="87"/>
      <c r="R104" s="87"/>
      <c r="S104" s="87"/>
      <c r="T104" s="88"/>
      <c r="U104" s="41"/>
      <c r="V104" s="41"/>
      <c r="W104" s="41"/>
      <c r="X104" s="41"/>
      <c r="Y104" s="41"/>
      <c r="Z104" s="41"/>
      <c r="AA104" s="41"/>
      <c r="AB104" s="41"/>
      <c r="AC104" s="41"/>
      <c r="AD104" s="41"/>
      <c r="AE104" s="41"/>
      <c r="AT104" s="20" t="s">
        <v>196</v>
      </c>
      <c r="AU104" s="20" t="s">
        <v>81</v>
      </c>
    </row>
    <row r="105" s="2" customFormat="1">
      <c r="A105" s="41"/>
      <c r="B105" s="42"/>
      <c r="C105" s="43"/>
      <c r="D105" s="241" t="s">
        <v>229</v>
      </c>
      <c r="E105" s="43"/>
      <c r="F105" s="242" t="s">
        <v>721</v>
      </c>
      <c r="G105" s="43"/>
      <c r="H105" s="43"/>
      <c r="I105" s="232"/>
      <c r="J105" s="43"/>
      <c r="K105" s="43"/>
      <c r="L105" s="47"/>
      <c r="M105" s="236"/>
      <c r="N105" s="237"/>
      <c r="O105" s="238"/>
      <c r="P105" s="238"/>
      <c r="Q105" s="238"/>
      <c r="R105" s="238"/>
      <c r="S105" s="238"/>
      <c r="T105" s="239"/>
      <c r="U105" s="41"/>
      <c r="V105" s="41"/>
      <c r="W105" s="41"/>
      <c r="X105" s="41"/>
      <c r="Y105" s="41"/>
      <c r="Z105" s="41"/>
      <c r="AA105" s="41"/>
      <c r="AB105" s="41"/>
      <c r="AC105" s="41"/>
      <c r="AD105" s="41"/>
      <c r="AE105" s="41"/>
      <c r="AT105" s="20" t="s">
        <v>229</v>
      </c>
      <c r="AU105" s="20" t="s">
        <v>81</v>
      </c>
    </row>
    <row r="106" s="2" customFormat="1" ht="6.96" customHeight="1">
      <c r="A106" s="41"/>
      <c r="B106" s="62"/>
      <c r="C106" s="63"/>
      <c r="D106" s="63"/>
      <c r="E106" s="63"/>
      <c r="F106" s="63"/>
      <c r="G106" s="63"/>
      <c r="H106" s="63"/>
      <c r="I106" s="63"/>
      <c r="J106" s="63"/>
      <c r="K106" s="63"/>
      <c r="L106" s="47"/>
      <c r="M106" s="41"/>
      <c r="O106" s="41"/>
      <c r="P106" s="41"/>
      <c r="Q106" s="41"/>
      <c r="R106" s="41"/>
      <c r="S106" s="41"/>
      <c r="T106" s="41"/>
      <c r="U106" s="41"/>
      <c r="V106" s="41"/>
      <c r="W106" s="41"/>
      <c r="X106" s="41"/>
      <c r="Y106" s="41"/>
      <c r="Z106" s="41"/>
      <c r="AA106" s="41"/>
      <c r="AB106" s="41"/>
      <c r="AC106" s="41"/>
      <c r="AD106" s="41"/>
      <c r="AE106" s="41"/>
    </row>
  </sheetData>
  <sheetProtection sheet="1" autoFilter="0" formatColumns="0" formatRows="0" objects="1" scenarios="1" spinCount="100000" saltValue="jipNnGzWd2L3eA04CUNukfx61nso73zj7B/L1ioG1E5Qijc0Sm9/0nyja6UEI+ujJ+L9vwf6ROXdSlr3Riy99Q==" hashValue="QEZxVG2EP4mYaHcZAeB2ACP8rrsfoxMPBOEwNQtx3rTt2kW6jLZ8kIuVbQvtILxyUa/Pw6ecyDcZXLj6wMOGuQ==" algorithmName="SHA-512" password="B0C9"/>
  <autoFilter ref="C87:K105"/>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102" r:id="rId1" display="https://podminky.urs.cz/item/CS_URS_2024_02/998152111"/>
    <hyperlink ref="F105" r:id="rId2" display="https://podminky.urs.cz/item/CS_URS_2024_02/998152195"/>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147</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722</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723</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
        <v>19</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
        <v>487</v>
      </c>
      <c r="F28" s="41"/>
      <c r="G28" s="41"/>
      <c r="H28" s="41"/>
      <c r="I28" s="146" t="s">
        <v>28</v>
      </c>
      <c r="J28" s="136" t="s">
        <v>19</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ROUND(J93,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ROUND((SUM(BE93:BE101)),  2)</f>
        <v>0</v>
      </c>
      <c r="G37" s="41"/>
      <c r="H37" s="41"/>
      <c r="I37" s="161">
        <v>0.20999999999999999</v>
      </c>
      <c r="J37" s="160">
        <f>ROUND(((SUM(BE93:BE101))*I37),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ROUND((SUM(BF93:BF101)),  2)</f>
        <v>0</v>
      </c>
      <c r="G38" s="41"/>
      <c r="H38" s="41"/>
      <c r="I38" s="161">
        <v>0.12</v>
      </c>
      <c r="J38" s="160">
        <f>ROUND(((SUM(BF93:BF101))*I38),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ROUND((SUM(BG93:BG101)),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ROUND((SUM(BH93:BH101)),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ROUND((SUM(BI93:BI101)),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722</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706-O - Ocelové konstrukce</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Ing. Lenka Kasperová</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J93</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331</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8"/>
      <c r="D69" s="185" t="s">
        <v>590</v>
      </c>
      <c r="E69" s="186"/>
      <c r="F69" s="186"/>
      <c r="G69" s="186"/>
      <c r="H69" s="186"/>
      <c r="I69" s="186"/>
      <c r="J69" s="187">
        <f>J95</f>
        <v>0</v>
      </c>
      <c r="K69" s="128"/>
      <c r="L69" s="188"/>
      <c r="S69" s="10"/>
      <c r="T69" s="10"/>
      <c r="U69" s="10"/>
      <c r="V69" s="10"/>
      <c r="W69" s="10"/>
      <c r="X69" s="10"/>
      <c r="Y69" s="10"/>
      <c r="Z69" s="10"/>
      <c r="AA69" s="10"/>
      <c r="AB69" s="10"/>
      <c r="AC69" s="10"/>
      <c r="AD69" s="10"/>
      <c r="AE69" s="10"/>
    </row>
    <row r="70" s="2" customFormat="1" ht="21.84"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6.96" customHeight="1">
      <c r="A71" s="41"/>
      <c r="B71" s="62"/>
      <c r="C71" s="63"/>
      <c r="D71" s="63"/>
      <c r="E71" s="63"/>
      <c r="F71" s="63"/>
      <c r="G71" s="63"/>
      <c r="H71" s="63"/>
      <c r="I71" s="63"/>
      <c r="J71" s="63"/>
      <c r="K71" s="63"/>
      <c r="L71" s="148"/>
      <c r="S71" s="41"/>
      <c r="T71" s="41"/>
      <c r="U71" s="41"/>
      <c r="V71" s="41"/>
      <c r="W71" s="41"/>
      <c r="X71" s="41"/>
      <c r="Y71" s="41"/>
      <c r="Z71" s="41"/>
      <c r="AA71" s="41"/>
      <c r="AB71" s="41"/>
      <c r="AC71" s="41"/>
      <c r="AD71" s="41"/>
      <c r="AE71" s="41"/>
    </row>
    <row r="75" s="2" customFormat="1" ht="6.96" customHeight="1">
      <c r="A75" s="41"/>
      <c r="B75" s="64"/>
      <c r="C75" s="65"/>
      <c r="D75" s="65"/>
      <c r="E75" s="65"/>
      <c r="F75" s="65"/>
      <c r="G75" s="65"/>
      <c r="H75" s="65"/>
      <c r="I75" s="65"/>
      <c r="J75" s="65"/>
      <c r="K75" s="65"/>
      <c r="L75" s="148"/>
      <c r="S75" s="41"/>
      <c r="T75" s="41"/>
      <c r="U75" s="41"/>
      <c r="V75" s="41"/>
      <c r="W75" s="41"/>
      <c r="X75" s="41"/>
      <c r="Y75" s="41"/>
      <c r="Z75" s="41"/>
      <c r="AA75" s="41"/>
      <c r="AB75" s="41"/>
      <c r="AC75" s="41"/>
      <c r="AD75" s="41"/>
      <c r="AE75" s="41"/>
    </row>
    <row r="76" s="2" customFormat="1" ht="24.96" customHeight="1">
      <c r="A76" s="41"/>
      <c r="B76" s="42"/>
      <c r="C76" s="26" t="s">
        <v>171</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173" t="str">
        <f>E7</f>
        <v>Práce a dodávky specifikované v Dodatku č.3 k Dílu IV. dokumentace MVS</v>
      </c>
      <c r="F79" s="35"/>
      <c r="G79" s="35"/>
      <c r="H79" s="35"/>
      <c r="I79" s="43"/>
      <c r="J79" s="43"/>
      <c r="K79" s="43"/>
      <c r="L79" s="148"/>
      <c r="S79" s="41"/>
      <c r="T79" s="41"/>
      <c r="U79" s="41"/>
      <c r="V79" s="41"/>
      <c r="W79" s="41"/>
      <c r="X79" s="41"/>
      <c r="Y79" s="41"/>
      <c r="Z79" s="41"/>
      <c r="AA79" s="41"/>
      <c r="AB79" s="41"/>
      <c r="AC79" s="41"/>
      <c r="AD79" s="41"/>
      <c r="AE79" s="41"/>
    </row>
    <row r="80" s="1" customFormat="1" ht="12" customHeight="1">
      <c r="B80" s="24"/>
      <c r="C80" s="35" t="s">
        <v>160</v>
      </c>
      <c r="D80" s="25"/>
      <c r="E80" s="25"/>
      <c r="F80" s="25"/>
      <c r="G80" s="25"/>
      <c r="H80" s="25"/>
      <c r="I80" s="25"/>
      <c r="J80" s="25"/>
      <c r="K80" s="25"/>
      <c r="L80" s="23"/>
    </row>
    <row r="81" s="1" customFormat="1" ht="16.5" customHeight="1">
      <c r="B81" s="24"/>
      <c r="C81" s="25"/>
      <c r="D81" s="25"/>
      <c r="E81" s="173" t="s">
        <v>161</v>
      </c>
      <c r="F81" s="25"/>
      <c r="G81" s="25"/>
      <c r="H81" s="25"/>
      <c r="I81" s="25"/>
      <c r="J81" s="25"/>
      <c r="K81" s="25"/>
      <c r="L81" s="23"/>
    </row>
    <row r="82" s="1" customFormat="1" ht="12" customHeight="1">
      <c r="B82" s="24"/>
      <c r="C82" s="35" t="s">
        <v>162</v>
      </c>
      <c r="D82" s="25"/>
      <c r="E82" s="25"/>
      <c r="F82" s="25"/>
      <c r="G82" s="25"/>
      <c r="H82" s="25"/>
      <c r="I82" s="25"/>
      <c r="J82" s="25"/>
      <c r="K82" s="25"/>
      <c r="L82" s="23"/>
    </row>
    <row r="83" s="2" customFormat="1" ht="16.5" customHeight="1">
      <c r="A83" s="41"/>
      <c r="B83" s="42"/>
      <c r="C83" s="43"/>
      <c r="D83" s="43"/>
      <c r="E83" s="279" t="s">
        <v>722</v>
      </c>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485</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16.5" customHeight="1">
      <c r="A85" s="41"/>
      <c r="B85" s="42"/>
      <c r="C85" s="43"/>
      <c r="D85" s="43"/>
      <c r="E85" s="72" t="str">
        <f>E13</f>
        <v>SO 706-O - Ocelové konstrukce</v>
      </c>
      <c r="F85" s="43"/>
      <c r="G85" s="43"/>
      <c r="H85" s="43"/>
      <c r="I85" s="43"/>
      <c r="J85" s="43"/>
      <c r="K85" s="43"/>
      <c r="L85" s="148"/>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2" customFormat="1" ht="12" customHeight="1">
      <c r="A87" s="41"/>
      <c r="B87" s="42"/>
      <c r="C87" s="35" t="s">
        <v>21</v>
      </c>
      <c r="D87" s="43"/>
      <c r="E87" s="43"/>
      <c r="F87" s="30" t="str">
        <f>F16</f>
        <v>Letiště Čáslav</v>
      </c>
      <c r="G87" s="43"/>
      <c r="H87" s="43"/>
      <c r="I87" s="35" t="s">
        <v>23</v>
      </c>
      <c r="J87" s="75" t="str">
        <f>IF(J16="","",J16)</f>
        <v>8. 8. 2025</v>
      </c>
      <c r="K87" s="43"/>
      <c r="L87" s="148"/>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5.15" customHeight="1">
      <c r="A89" s="41"/>
      <c r="B89" s="42"/>
      <c r="C89" s="35" t="s">
        <v>25</v>
      </c>
      <c r="D89" s="43"/>
      <c r="E89" s="43"/>
      <c r="F89" s="30" t="str">
        <f>E19</f>
        <v>Česká Republika - Ministerstvo obrany ČR</v>
      </c>
      <c r="G89" s="43"/>
      <c r="H89" s="43"/>
      <c r="I89" s="35" t="s">
        <v>31</v>
      </c>
      <c r="J89" s="39" t="str">
        <f>E25</f>
        <v xml:space="preserve">AGA-Letiště, s.r.o. </v>
      </c>
      <c r="K89" s="43"/>
      <c r="L89" s="148"/>
      <c r="S89" s="41"/>
      <c r="T89" s="41"/>
      <c r="U89" s="41"/>
      <c r="V89" s="41"/>
      <c r="W89" s="41"/>
      <c r="X89" s="41"/>
      <c r="Y89" s="41"/>
      <c r="Z89" s="41"/>
      <c r="AA89" s="41"/>
      <c r="AB89" s="41"/>
      <c r="AC89" s="41"/>
      <c r="AD89" s="41"/>
      <c r="AE89" s="41"/>
    </row>
    <row r="90" s="2" customFormat="1" ht="15.15" customHeight="1">
      <c r="A90" s="41"/>
      <c r="B90" s="42"/>
      <c r="C90" s="35" t="s">
        <v>29</v>
      </c>
      <c r="D90" s="43"/>
      <c r="E90" s="43"/>
      <c r="F90" s="30" t="str">
        <f>IF(E22="","",E22)</f>
        <v>Vyplň údaj</v>
      </c>
      <c r="G90" s="43"/>
      <c r="H90" s="43"/>
      <c r="I90" s="35" t="s">
        <v>34</v>
      </c>
      <c r="J90" s="39" t="str">
        <f>E28</f>
        <v>Ing. Lenka Kasperová</v>
      </c>
      <c r="K90" s="43"/>
      <c r="L90" s="148"/>
      <c r="S90" s="41"/>
      <c r="T90" s="41"/>
      <c r="U90" s="41"/>
      <c r="V90" s="41"/>
      <c r="W90" s="41"/>
      <c r="X90" s="41"/>
      <c r="Y90" s="41"/>
      <c r="Z90" s="41"/>
      <c r="AA90" s="41"/>
      <c r="AB90" s="41"/>
      <c r="AC90" s="41"/>
      <c r="AD90" s="41"/>
      <c r="AE90" s="41"/>
    </row>
    <row r="91" s="2" customFormat="1" ht="10.32" customHeight="1">
      <c r="A91" s="41"/>
      <c r="B91" s="42"/>
      <c r="C91" s="43"/>
      <c r="D91" s="43"/>
      <c r="E91" s="43"/>
      <c r="F91" s="43"/>
      <c r="G91" s="43"/>
      <c r="H91" s="43"/>
      <c r="I91" s="43"/>
      <c r="J91" s="43"/>
      <c r="K91" s="43"/>
      <c r="L91" s="148"/>
      <c r="S91" s="41"/>
      <c r="T91" s="41"/>
      <c r="U91" s="41"/>
      <c r="V91" s="41"/>
      <c r="W91" s="41"/>
      <c r="X91" s="41"/>
      <c r="Y91" s="41"/>
      <c r="Z91" s="41"/>
      <c r="AA91" s="41"/>
      <c r="AB91" s="41"/>
      <c r="AC91" s="41"/>
      <c r="AD91" s="41"/>
      <c r="AE91" s="41"/>
    </row>
    <row r="92" s="11" customFormat="1" ht="29.28" customHeight="1">
      <c r="A92" s="189"/>
      <c r="B92" s="190"/>
      <c r="C92" s="191" t="s">
        <v>172</v>
      </c>
      <c r="D92" s="192" t="s">
        <v>57</v>
      </c>
      <c r="E92" s="192" t="s">
        <v>53</v>
      </c>
      <c r="F92" s="192" t="s">
        <v>54</v>
      </c>
      <c r="G92" s="192" t="s">
        <v>173</v>
      </c>
      <c r="H92" s="192" t="s">
        <v>174</v>
      </c>
      <c r="I92" s="192" t="s">
        <v>175</v>
      </c>
      <c r="J92" s="192" t="s">
        <v>167</v>
      </c>
      <c r="K92" s="193" t="s">
        <v>176</v>
      </c>
      <c r="L92" s="194"/>
      <c r="M92" s="95" t="s">
        <v>19</v>
      </c>
      <c r="N92" s="96" t="s">
        <v>42</v>
      </c>
      <c r="O92" s="96" t="s">
        <v>177</v>
      </c>
      <c r="P92" s="96" t="s">
        <v>178</v>
      </c>
      <c r="Q92" s="96" t="s">
        <v>179</v>
      </c>
      <c r="R92" s="96" t="s">
        <v>180</v>
      </c>
      <c r="S92" s="96" t="s">
        <v>181</v>
      </c>
      <c r="T92" s="97" t="s">
        <v>182</v>
      </c>
      <c r="U92" s="189"/>
      <c r="V92" s="189"/>
      <c r="W92" s="189"/>
      <c r="X92" s="189"/>
      <c r="Y92" s="189"/>
      <c r="Z92" s="189"/>
      <c r="AA92" s="189"/>
      <c r="AB92" s="189"/>
      <c r="AC92" s="189"/>
      <c r="AD92" s="189"/>
      <c r="AE92" s="189"/>
    </row>
    <row r="93" s="2" customFormat="1" ht="22.8" customHeight="1">
      <c r="A93" s="41"/>
      <c r="B93" s="42"/>
      <c r="C93" s="102" t="s">
        <v>183</v>
      </c>
      <c r="D93" s="43"/>
      <c r="E93" s="43"/>
      <c r="F93" s="43"/>
      <c r="G93" s="43"/>
      <c r="H93" s="43"/>
      <c r="I93" s="43"/>
      <c r="J93" s="195">
        <f>BK93</f>
        <v>0</v>
      </c>
      <c r="K93" s="43"/>
      <c r="L93" s="47"/>
      <c r="M93" s="98"/>
      <c r="N93" s="196"/>
      <c r="O93" s="99"/>
      <c r="P93" s="197">
        <f>P94</f>
        <v>0</v>
      </c>
      <c r="Q93" s="99"/>
      <c r="R93" s="197">
        <f>R94</f>
        <v>56.502600000000001</v>
      </c>
      <c r="S93" s="99"/>
      <c r="T93" s="198">
        <f>T94</f>
        <v>0</v>
      </c>
      <c r="U93" s="41"/>
      <c r="V93" s="41"/>
      <c r="W93" s="41"/>
      <c r="X93" s="41"/>
      <c r="Y93" s="41"/>
      <c r="Z93" s="41"/>
      <c r="AA93" s="41"/>
      <c r="AB93" s="41"/>
      <c r="AC93" s="41"/>
      <c r="AD93" s="41"/>
      <c r="AE93" s="41"/>
      <c r="AT93" s="20" t="s">
        <v>71</v>
      </c>
      <c r="AU93" s="20" t="s">
        <v>168</v>
      </c>
      <c r="BK93" s="199">
        <f>BK94</f>
        <v>0</v>
      </c>
    </row>
    <row r="94" s="12" customFormat="1" ht="25.92" customHeight="1">
      <c r="A94" s="12"/>
      <c r="B94" s="200"/>
      <c r="C94" s="201"/>
      <c r="D94" s="202" t="s">
        <v>71</v>
      </c>
      <c r="E94" s="203" t="s">
        <v>333</v>
      </c>
      <c r="F94" s="203" t="s">
        <v>334</v>
      </c>
      <c r="G94" s="201"/>
      <c r="H94" s="201"/>
      <c r="I94" s="204"/>
      <c r="J94" s="205">
        <f>BK94</f>
        <v>0</v>
      </c>
      <c r="K94" s="201"/>
      <c r="L94" s="206"/>
      <c r="M94" s="207"/>
      <c r="N94" s="208"/>
      <c r="O94" s="208"/>
      <c r="P94" s="209">
        <f>P95</f>
        <v>0</v>
      </c>
      <c r="Q94" s="208"/>
      <c r="R94" s="209">
        <f>R95</f>
        <v>56.502600000000001</v>
      </c>
      <c r="S94" s="208"/>
      <c r="T94" s="210">
        <f>T95</f>
        <v>0</v>
      </c>
      <c r="U94" s="12"/>
      <c r="V94" s="12"/>
      <c r="W94" s="12"/>
      <c r="X94" s="12"/>
      <c r="Y94" s="12"/>
      <c r="Z94" s="12"/>
      <c r="AA94" s="12"/>
      <c r="AB94" s="12"/>
      <c r="AC94" s="12"/>
      <c r="AD94" s="12"/>
      <c r="AE94" s="12"/>
      <c r="AR94" s="211" t="s">
        <v>81</v>
      </c>
      <c r="AT94" s="212" t="s">
        <v>71</v>
      </c>
      <c r="AU94" s="212" t="s">
        <v>72</v>
      </c>
      <c r="AY94" s="211" t="s">
        <v>186</v>
      </c>
      <c r="BK94" s="213">
        <f>BK95</f>
        <v>0</v>
      </c>
    </row>
    <row r="95" s="12" customFormat="1" ht="22.8" customHeight="1">
      <c r="A95" s="12"/>
      <c r="B95" s="200"/>
      <c r="C95" s="201"/>
      <c r="D95" s="202" t="s">
        <v>71</v>
      </c>
      <c r="E95" s="214" t="s">
        <v>614</v>
      </c>
      <c r="F95" s="214" t="s">
        <v>615</v>
      </c>
      <c r="G95" s="201"/>
      <c r="H95" s="201"/>
      <c r="I95" s="204"/>
      <c r="J95" s="215">
        <f>BK95</f>
        <v>0</v>
      </c>
      <c r="K95" s="201"/>
      <c r="L95" s="206"/>
      <c r="M95" s="207"/>
      <c r="N95" s="208"/>
      <c r="O95" s="208"/>
      <c r="P95" s="209">
        <f>SUM(P96:P101)</f>
        <v>0</v>
      </c>
      <c r="Q95" s="208"/>
      <c r="R95" s="209">
        <f>SUM(R96:R101)</f>
        <v>56.502600000000001</v>
      </c>
      <c r="S95" s="208"/>
      <c r="T95" s="210">
        <f>SUM(T96:T101)</f>
        <v>0</v>
      </c>
      <c r="U95" s="12"/>
      <c r="V95" s="12"/>
      <c r="W95" s="12"/>
      <c r="X95" s="12"/>
      <c r="Y95" s="12"/>
      <c r="Z95" s="12"/>
      <c r="AA95" s="12"/>
      <c r="AB95" s="12"/>
      <c r="AC95" s="12"/>
      <c r="AD95" s="12"/>
      <c r="AE95" s="12"/>
      <c r="AR95" s="211" t="s">
        <v>81</v>
      </c>
      <c r="AT95" s="212" t="s">
        <v>71</v>
      </c>
      <c r="AU95" s="212" t="s">
        <v>79</v>
      </c>
      <c r="AY95" s="211" t="s">
        <v>186</v>
      </c>
      <c r="BK95" s="213">
        <f>SUM(BK96:BK101)</f>
        <v>0</v>
      </c>
    </row>
    <row r="96" s="2" customFormat="1" ht="16.5" customHeight="1">
      <c r="A96" s="41"/>
      <c r="B96" s="42"/>
      <c r="C96" s="216" t="s">
        <v>311</v>
      </c>
      <c r="D96" s="240" t="s">
        <v>190</v>
      </c>
      <c r="E96" s="218" t="s">
        <v>617</v>
      </c>
      <c r="F96" s="219" t="s">
        <v>618</v>
      </c>
      <c r="G96" s="220" t="s">
        <v>619</v>
      </c>
      <c r="H96" s="221">
        <v>56502.599999999999</v>
      </c>
      <c r="I96" s="222"/>
      <c r="J96" s="223">
        <f>ROUND(I96*H96,2)</f>
        <v>0</v>
      </c>
      <c r="K96" s="219" t="s">
        <v>19</v>
      </c>
      <c r="L96" s="47"/>
      <c r="M96" s="224" t="s">
        <v>19</v>
      </c>
      <c r="N96" s="225" t="s">
        <v>43</v>
      </c>
      <c r="O96" s="87"/>
      <c r="P96" s="226">
        <f>O96*H96</f>
        <v>0</v>
      </c>
      <c r="Q96" s="226">
        <v>0.001</v>
      </c>
      <c r="R96" s="226">
        <f>Q96*H96</f>
        <v>56.502600000000001</v>
      </c>
      <c r="S96" s="226">
        <v>0</v>
      </c>
      <c r="T96" s="227">
        <f>S96*H96</f>
        <v>0</v>
      </c>
      <c r="U96" s="41"/>
      <c r="V96" s="41"/>
      <c r="W96" s="41"/>
      <c r="X96" s="41"/>
      <c r="Y96" s="41"/>
      <c r="Z96" s="41"/>
      <c r="AA96" s="41"/>
      <c r="AB96" s="41"/>
      <c r="AC96" s="41"/>
      <c r="AD96" s="41"/>
      <c r="AE96" s="41"/>
      <c r="AR96" s="228" t="s">
        <v>311</v>
      </c>
      <c r="AT96" s="228" t="s">
        <v>190</v>
      </c>
      <c r="AU96" s="228" t="s">
        <v>81</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311</v>
      </c>
      <c r="BM96" s="228" t="s">
        <v>724</v>
      </c>
    </row>
    <row r="97" s="2" customFormat="1">
      <c r="A97" s="41"/>
      <c r="B97" s="42"/>
      <c r="C97" s="43"/>
      <c r="D97" s="230" t="s">
        <v>196</v>
      </c>
      <c r="E97" s="43"/>
      <c r="F97" s="231" t="s">
        <v>621</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81</v>
      </c>
    </row>
    <row r="98" s="2" customFormat="1">
      <c r="A98" s="41"/>
      <c r="B98" s="42"/>
      <c r="C98" s="43"/>
      <c r="D98" s="230" t="s">
        <v>197</v>
      </c>
      <c r="E98" s="43"/>
      <c r="F98" s="235" t="s">
        <v>622</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197</v>
      </c>
      <c r="AU98" s="20" t="s">
        <v>81</v>
      </c>
    </row>
    <row r="99" s="14" customFormat="1">
      <c r="A99" s="14"/>
      <c r="B99" s="253"/>
      <c r="C99" s="254"/>
      <c r="D99" s="230" t="s">
        <v>232</v>
      </c>
      <c r="E99" s="255" t="s">
        <v>19</v>
      </c>
      <c r="F99" s="256" t="s">
        <v>725</v>
      </c>
      <c r="G99" s="254"/>
      <c r="H99" s="257">
        <v>62533.400000000001</v>
      </c>
      <c r="I99" s="258"/>
      <c r="J99" s="254"/>
      <c r="K99" s="254"/>
      <c r="L99" s="259"/>
      <c r="M99" s="260"/>
      <c r="N99" s="261"/>
      <c r="O99" s="261"/>
      <c r="P99" s="261"/>
      <c r="Q99" s="261"/>
      <c r="R99" s="261"/>
      <c r="S99" s="261"/>
      <c r="T99" s="262"/>
      <c r="U99" s="14"/>
      <c r="V99" s="14"/>
      <c r="W99" s="14"/>
      <c r="X99" s="14"/>
      <c r="Y99" s="14"/>
      <c r="Z99" s="14"/>
      <c r="AA99" s="14"/>
      <c r="AB99" s="14"/>
      <c r="AC99" s="14"/>
      <c r="AD99" s="14"/>
      <c r="AE99" s="14"/>
      <c r="AT99" s="263" t="s">
        <v>232</v>
      </c>
      <c r="AU99" s="263" t="s">
        <v>81</v>
      </c>
      <c r="AV99" s="14" t="s">
        <v>81</v>
      </c>
      <c r="AW99" s="14" t="s">
        <v>33</v>
      </c>
      <c r="AX99" s="14" t="s">
        <v>72</v>
      </c>
      <c r="AY99" s="263" t="s">
        <v>186</v>
      </c>
    </row>
    <row r="100" s="14" customFormat="1">
      <c r="A100" s="14"/>
      <c r="B100" s="253"/>
      <c r="C100" s="254"/>
      <c r="D100" s="230" t="s">
        <v>232</v>
      </c>
      <c r="E100" s="255" t="s">
        <v>19</v>
      </c>
      <c r="F100" s="256" t="s">
        <v>624</v>
      </c>
      <c r="G100" s="254"/>
      <c r="H100" s="257">
        <v>-6030.8000000000002</v>
      </c>
      <c r="I100" s="258"/>
      <c r="J100" s="254"/>
      <c r="K100" s="254"/>
      <c r="L100" s="259"/>
      <c r="M100" s="260"/>
      <c r="N100" s="261"/>
      <c r="O100" s="261"/>
      <c r="P100" s="261"/>
      <c r="Q100" s="261"/>
      <c r="R100" s="261"/>
      <c r="S100" s="261"/>
      <c r="T100" s="262"/>
      <c r="U100" s="14"/>
      <c r="V100" s="14"/>
      <c r="W100" s="14"/>
      <c r="X100" s="14"/>
      <c r="Y100" s="14"/>
      <c r="Z100" s="14"/>
      <c r="AA100" s="14"/>
      <c r="AB100" s="14"/>
      <c r="AC100" s="14"/>
      <c r="AD100" s="14"/>
      <c r="AE100" s="14"/>
      <c r="AT100" s="263" t="s">
        <v>232</v>
      </c>
      <c r="AU100" s="263" t="s">
        <v>81</v>
      </c>
      <c r="AV100" s="14" t="s">
        <v>81</v>
      </c>
      <c r="AW100" s="14" t="s">
        <v>33</v>
      </c>
      <c r="AX100" s="14" t="s">
        <v>72</v>
      </c>
      <c r="AY100" s="263" t="s">
        <v>186</v>
      </c>
    </row>
    <row r="101" s="15" customFormat="1">
      <c r="A101" s="15"/>
      <c r="B101" s="280"/>
      <c r="C101" s="281"/>
      <c r="D101" s="230" t="s">
        <v>232</v>
      </c>
      <c r="E101" s="282" t="s">
        <v>19</v>
      </c>
      <c r="F101" s="283" t="s">
        <v>498</v>
      </c>
      <c r="G101" s="281"/>
      <c r="H101" s="284">
        <v>56502.599999999999</v>
      </c>
      <c r="I101" s="285"/>
      <c r="J101" s="281"/>
      <c r="K101" s="281"/>
      <c r="L101" s="286"/>
      <c r="M101" s="302"/>
      <c r="N101" s="303"/>
      <c r="O101" s="303"/>
      <c r="P101" s="303"/>
      <c r="Q101" s="303"/>
      <c r="R101" s="303"/>
      <c r="S101" s="303"/>
      <c r="T101" s="304"/>
      <c r="U101" s="15"/>
      <c r="V101" s="15"/>
      <c r="W101" s="15"/>
      <c r="X101" s="15"/>
      <c r="Y101" s="15"/>
      <c r="Z101" s="15"/>
      <c r="AA101" s="15"/>
      <c r="AB101" s="15"/>
      <c r="AC101" s="15"/>
      <c r="AD101" s="15"/>
      <c r="AE101" s="15"/>
      <c r="AT101" s="290" t="s">
        <v>232</v>
      </c>
      <c r="AU101" s="290" t="s">
        <v>81</v>
      </c>
      <c r="AV101" s="15" t="s">
        <v>226</v>
      </c>
      <c r="AW101" s="15" t="s">
        <v>33</v>
      </c>
      <c r="AX101" s="15" t="s">
        <v>79</v>
      </c>
      <c r="AY101" s="290" t="s">
        <v>186</v>
      </c>
    </row>
    <row r="102" s="2" customFormat="1" ht="6.96" customHeight="1">
      <c r="A102" s="41"/>
      <c r="B102" s="62"/>
      <c r="C102" s="63"/>
      <c r="D102" s="63"/>
      <c r="E102" s="63"/>
      <c r="F102" s="63"/>
      <c r="G102" s="63"/>
      <c r="H102" s="63"/>
      <c r="I102" s="63"/>
      <c r="J102" s="63"/>
      <c r="K102" s="63"/>
      <c r="L102" s="47"/>
      <c r="M102" s="41"/>
      <c r="O102" s="41"/>
      <c r="P102" s="41"/>
      <c r="Q102" s="41"/>
      <c r="R102" s="41"/>
      <c r="S102" s="41"/>
      <c r="T102" s="41"/>
      <c r="U102" s="41"/>
      <c r="V102" s="41"/>
      <c r="W102" s="41"/>
      <c r="X102" s="41"/>
      <c r="Y102" s="41"/>
      <c r="Z102" s="41"/>
      <c r="AA102" s="41"/>
      <c r="AB102" s="41"/>
      <c r="AC102" s="41"/>
      <c r="AD102" s="41"/>
      <c r="AE102" s="41"/>
    </row>
  </sheetData>
  <sheetProtection sheet="1" autoFilter="0" formatColumns="0" formatRows="0" objects="1" scenarios="1" spinCount="100000" saltValue="j2eROFChDduPhtkoKcRhLLEwwhzm5BYM/QFvTMZz5IfTE1o0CdDRx4B//pDcIvddnPZ3MkLwXFmqEbkbWGqCLA==" hashValue="YfFX5AawM26x29B5S+PEbtC3143oC4gHcZ7Zk1ehCSFW8HUigoaV7ndo3WqnLCRjOwcNZAJkQNuBcnHpWExoOA==" algorithmName="SHA-512" password="B0C9"/>
  <autoFilter ref="C92:K101"/>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149</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c r="B8" s="23"/>
      <c r="D8" s="146" t="s">
        <v>160</v>
      </c>
      <c r="L8" s="23"/>
    </row>
    <row r="9" s="1" customFormat="1" ht="16.5" customHeight="1">
      <c r="B9" s="23"/>
      <c r="E9" s="147" t="s">
        <v>161</v>
      </c>
      <c r="F9" s="1"/>
      <c r="G9" s="1"/>
      <c r="H9" s="1"/>
      <c r="L9" s="23"/>
    </row>
    <row r="10" s="1" customFormat="1" ht="12" customHeight="1">
      <c r="B10" s="23"/>
      <c r="D10" s="146" t="s">
        <v>162</v>
      </c>
      <c r="L10" s="23"/>
    </row>
    <row r="11" s="2" customFormat="1" ht="16.5" customHeight="1">
      <c r="A11" s="41"/>
      <c r="B11" s="47"/>
      <c r="C11" s="41"/>
      <c r="D11" s="41"/>
      <c r="E11" s="159" t="s">
        <v>722</v>
      </c>
      <c r="F11" s="41"/>
      <c r="G11" s="41"/>
      <c r="H11" s="41"/>
      <c r="I11" s="41"/>
      <c r="J11" s="41"/>
      <c r="K11" s="41"/>
      <c r="L11" s="148"/>
      <c r="S11" s="41"/>
      <c r="T11" s="41"/>
      <c r="U11" s="41"/>
      <c r="V11" s="41"/>
      <c r="W11" s="41"/>
      <c r="X11" s="41"/>
      <c r="Y11" s="41"/>
      <c r="Z11" s="41"/>
      <c r="AA11" s="41"/>
      <c r="AB11" s="41"/>
      <c r="AC11" s="41"/>
      <c r="AD11" s="41"/>
      <c r="AE11" s="41"/>
    </row>
    <row r="12" s="2" customFormat="1" ht="12" customHeight="1">
      <c r="A12" s="41"/>
      <c r="B12" s="47"/>
      <c r="C12" s="41"/>
      <c r="D12" s="146" t="s">
        <v>485</v>
      </c>
      <c r="E12" s="41"/>
      <c r="F12" s="41"/>
      <c r="G12" s="41"/>
      <c r="H12" s="41"/>
      <c r="I12" s="41"/>
      <c r="J12" s="41"/>
      <c r="K12" s="41"/>
      <c r="L12" s="148"/>
      <c r="S12" s="41"/>
      <c r="T12" s="41"/>
      <c r="U12" s="41"/>
      <c r="V12" s="41"/>
      <c r="W12" s="41"/>
      <c r="X12" s="41"/>
      <c r="Y12" s="41"/>
      <c r="Z12" s="41"/>
      <c r="AA12" s="41"/>
      <c r="AB12" s="41"/>
      <c r="AC12" s="41"/>
      <c r="AD12" s="41"/>
      <c r="AE12" s="41"/>
    </row>
    <row r="13" s="2" customFormat="1" ht="16.5" customHeight="1">
      <c r="A13" s="41"/>
      <c r="B13" s="47"/>
      <c r="C13" s="41"/>
      <c r="D13" s="41"/>
      <c r="E13" s="149" t="s">
        <v>726</v>
      </c>
      <c r="F13" s="41"/>
      <c r="G13" s="41"/>
      <c r="H13" s="41"/>
      <c r="I13" s="41"/>
      <c r="J13" s="41"/>
      <c r="K13" s="41"/>
      <c r="L13" s="148"/>
      <c r="S13" s="41"/>
      <c r="T13" s="41"/>
      <c r="U13" s="41"/>
      <c r="V13" s="41"/>
      <c r="W13" s="41"/>
      <c r="X13" s="41"/>
      <c r="Y13" s="41"/>
      <c r="Z13" s="41"/>
      <c r="AA13" s="41"/>
      <c r="AB13" s="41"/>
      <c r="AC13" s="41"/>
      <c r="AD13" s="41"/>
      <c r="AE13" s="41"/>
    </row>
    <row r="14" s="2" customFormat="1">
      <c r="A14" s="41"/>
      <c r="B14" s="47"/>
      <c r="C14" s="41"/>
      <c r="D14" s="41"/>
      <c r="E14" s="41"/>
      <c r="F14" s="41"/>
      <c r="G14" s="41"/>
      <c r="H14" s="41"/>
      <c r="I14" s="41"/>
      <c r="J14" s="41"/>
      <c r="K14" s="41"/>
      <c r="L14" s="148"/>
      <c r="S14" s="41"/>
      <c r="T14" s="41"/>
      <c r="U14" s="41"/>
      <c r="V14" s="41"/>
      <c r="W14" s="41"/>
      <c r="X14" s="41"/>
      <c r="Y14" s="41"/>
      <c r="Z14" s="41"/>
      <c r="AA14" s="41"/>
      <c r="AB14" s="41"/>
      <c r="AC14" s="41"/>
      <c r="AD14" s="41"/>
      <c r="AE14" s="41"/>
    </row>
    <row r="15" s="2" customFormat="1" ht="12" customHeight="1">
      <c r="A15" s="41"/>
      <c r="B15" s="47"/>
      <c r="C15" s="41"/>
      <c r="D15" s="146" t="s">
        <v>18</v>
      </c>
      <c r="E15" s="41"/>
      <c r="F15" s="136" t="s">
        <v>19</v>
      </c>
      <c r="G15" s="41"/>
      <c r="H15" s="41"/>
      <c r="I15" s="146" t="s">
        <v>20</v>
      </c>
      <c r="J15" s="136" t="s">
        <v>19</v>
      </c>
      <c r="K15" s="41"/>
      <c r="L15" s="148"/>
      <c r="S15" s="41"/>
      <c r="T15" s="41"/>
      <c r="U15" s="41"/>
      <c r="V15" s="41"/>
      <c r="W15" s="41"/>
      <c r="X15" s="41"/>
      <c r="Y15" s="41"/>
      <c r="Z15" s="41"/>
      <c r="AA15" s="41"/>
      <c r="AB15" s="41"/>
      <c r="AC15" s="41"/>
      <c r="AD15" s="41"/>
      <c r="AE15" s="41"/>
    </row>
    <row r="16" s="2" customFormat="1" ht="12" customHeight="1">
      <c r="A16" s="41"/>
      <c r="B16" s="47"/>
      <c r="C16" s="41"/>
      <c r="D16" s="146" t="s">
        <v>21</v>
      </c>
      <c r="E16" s="41"/>
      <c r="F16" s="136" t="s">
        <v>22</v>
      </c>
      <c r="G16" s="41"/>
      <c r="H16" s="41"/>
      <c r="I16" s="146" t="s">
        <v>23</v>
      </c>
      <c r="J16" s="150" t="str">
        <f>'Rekapitulace stavby'!AN8</f>
        <v>8. 8. 2025</v>
      </c>
      <c r="K16" s="41"/>
      <c r="L16" s="148"/>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41"/>
      <c r="J17" s="41"/>
      <c r="K17" s="41"/>
      <c r="L17" s="148"/>
      <c r="S17" s="41"/>
      <c r="T17" s="41"/>
      <c r="U17" s="41"/>
      <c r="V17" s="41"/>
      <c r="W17" s="41"/>
      <c r="X17" s="41"/>
      <c r="Y17" s="41"/>
      <c r="Z17" s="41"/>
      <c r="AA17" s="41"/>
      <c r="AB17" s="41"/>
      <c r="AC17" s="41"/>
      <c r="AD17" s="41"/>
      <c r="AE17" s="41"/>
    </row>
    <row r="18" s="2" customFormat="1" ht="12" customHeight="1">
      <c r="A18" s="41"/>
      <c r="B18" s="47"/>
      <c r="C18" s="41"/>
      <c r="D18" s="146" t="s">
        <v>25</v>
      </c>
      <c r="E18" s="41"/>
      <c r="F18" s="41"/>
      <c r="G18" s="41"/>
      <c r="H18" s="41"/>
      <c r="I18" s="146" t="s">
        <v>26</v>
      </c>
      <c r="J18" s="136" t="s">
        <v>19</v>
      </c>
      <c r="K18" s="41"/>
      <c r="L18" s="148"/>
      <c r="S18" s="41"/>
      <c r="T18" s="41"/>
      <c r="U18" s="41"/>
      <c r="V18" s="41"/>
      <c r="W18" s="41"/>
      <c r="X18" s="41"/>
      <c r="Y18" s="41"/>
      <c r="Z18" s="41"/>
      <c r="AA18" s="41"/>
      <c r="AB18" s="41"/>
      <c r="AC18" s="41"/>
      <c r="AD18" s="41"/>
      <c r="AE18" s="41"/>
    </row>
    <row r="19" s="2" customFormat="1" ht="18" customHeight="1">
      <c r="A19" s="41"/>
      <c r="B19" s="47"/>
      <c r="C19" s="41"/>
      <c r="D19" s="41"/>
      <c r="E19" s="136" t="s">
        <v>27</v>
      </c>
      <c r="F19" s="41"/>
      <c r="G19" s="41"/>
      <c r="H19" s="41"/>
      <c r="I19" s="146" t="s">
        <v>28</v>
      </c>
      <c r="J19" s="136" t="s">
        <v>19</v>
      </c>
      <c r="K19" s="41"/>
      <c r="L19" s="148"/>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48"/>
      <c r="S20" s="41"/>
      <c r="T20" s="41"/>
      <c r="U20" s="41"/>
      <c r="V20" s="41"/>
      <c r="W20" s="41"/>
      <c r="X20" s="41"/>
      <c r="Y20" s="41"/>
      <c r="Z20" s="41"/>
      <c r="AA20" s="41"/>
      <c r="AB20" s="41"/>
      <c r="AC20" s="41"/>
      <c r="AD20" s="41"/>
      <c r="AE20" s="41"/>
    </row>
    <row r="21" s="2" customFormat="1" ht="12" customHeight="1">
      <c r="A21" s="41"/>
      <c r="B21" s="47"/>
      <c r="C21" s="41"/>
      <c r="D21" s="146" t="s">
        <v>29</v>
      </c>
      <c r="E21" s="41"/>
      <c r="F21" s="41"/>
      <c r="G21" s="41"/>
      <c r="H21" s="41"/>
      <c r="I21" s="146" t="s">
        <v>26</v>
      </c>
      <c r="J21" s="36" t="str">
        <f>'Rekapitulace stavby'!AN13</f>
        <v>Vyplň údaj</v>
      </c>
      <c r="K21" s="41"/>
      <c r="L21" s="148"/>
      <c r="S21" s="41"/>
      <c r="T21" s="41"/>
      <c r="U21" s="41"/>
      <c r="V21" s="41"/>
      <c r="W21" s="41"/>
      <c r="X21" s="41"/>
      <c r="Y21" s="41"/>
      <c r="Z21" s="41"/>
      <c r="AA21" s="41"/>
      <c r="AB21" s="41"/>
      <c r="AC21" s="41"/>
      <c r="AD21" s="41"/>
      <c r="AE21" s="41"/>
    </row>
    <row r="22" s="2" customFormat="1" ht="18" customHeight="1">
      <c r="A22" s="41"/>
      <c r="B22" s="47"/>
      <c r="C22" s="41"/>
      <c r="D22" s="41"/>
      <c r="E22" s="36" t="str">
        <f>'Rekapitulace stavby'!E14</f>
        <v>Vyplň údaj</v>
      </c>
      <c r="F22" s="136"/>
      <c r="G22" s="136"/>
      <c r="H22" s="136"/>
      <c r="I22" s="146" t="s">
        <v>28</v>
      </c>
      <c r="J22" s="36" t="str">
        <f>'Rekapitulace stavby'!AN14</f>
        <v>Vyplň údaj</v>
      </c>
      <c r="K22" s="41"/>
      <c r="L22" s="148"/>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48"/>
      <c r="S23" s="41"/>
      <c r="T23" s="41"/>
      <c r="U23" s="41"/>
      <c r="V23" s="41"/>
      <c r="W23" s="41"/>
      <c r="X23" s="41"/>
      <c r="Y23" s="41"/>
      <c r="Z23" s="41"/>
      <c r="AA23" s="41"/>
      <c r="AB23" s="41"/>
      <c r="AC23" s="41"/>
      <c r="AD23" s="41"/>
      <c r="AE23" s="41"/>
    </row>
    <row r="24" s="2" customFormat="1" ht="12" customHeight="1">
      <c r="A24" s="41"/>
      <c r="B24" s="47"/>
      <c r="C24" s="41"/>
      <c r="D24" s="146" t="s">
        <v>31</v>
      </c>
      <c r="E24" s="41"/>
      <c r="F24" s="41"/>
      <c r="G24" s="41"/>
      <c r="H24" s="41"/>
      <c r="I24" s="146" t="s">
        <v>26</v>
      </c>
      <c r="J24" s="136" t="s">
        <v>19</v>
      </c>
      <c r="K24" s="41"/>
      <c r="L24" s="148"/>
      <c r="S24" s="41"/>
      <c r="T24" s="41"/>
      <c r="U24" s="41"/>
      <c r="V24" s="41"/>
      <c r="W24" s="41"/>
      <c r="X24" s="41"/>
      <c r="Y24" s="41"/>
      <c r="Z24" s="41"/>
      <c r="AA24" s="41"/>
      <c r="AB24" s="41"/>
      <c r="AC24" s="41"/>
      <c r="AD24" s="41"/>
      <c r="AE24" s="41"/>
    </row>
    <row r="25" s="2" customFormat="1" ht="18" customHeight="1">
      <c r="A25" s="41"/>
      <c r="B25" s="47"/>
      <c r="C25" s="41"/>
      <c r="D25" s="41"/>
      <c r="E25" s="136" t="s">
        <v>32</v>
      </c>
      <c r="F25" s="41"/>
      <c r="G25" s="41"/>
      <c r="H25" s="41"/>
      <c r="I25" s="146" t="s">
        <v>28</v>
      </c>
      <c r="J25" s="136" t="s">
        <v>19</v>
      </c>
      <c r="K25" s="41"/>
      <c r="L25" s="148"/>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41"/>
      <c r="J26" s="41"/>
      <c r="K26" s="41"/>
      <c r="L26" s="148"/>
      <c r="S26" s="41"/>
      <c r="T26" s="41"/>
      <c r="U26" s="41"/>
      <c r="V26" s="41"/>
      <c r="W26" s="41"/>
      <c r="X26" s="41"/>
      <c r="Y26" s="41"/>
      <c r="Z26" s="41"/>
      <c r="AA26" s="41"/>
      <c r="AB26" s="41"/>
      <c r="AC26" s="41"/>
      <c r="AD26" s="41"/>
      <c r="AE26" s="41"/>
    </row>
    <row r="27" s="2" customFormat="1" ht="12" customHeight="1">
      <c r="A27" s="41"/>
      <c r="B27" s="47"/>
      <c r="C27" s="41"/>
      <c r="D27" s="146" t="s">
        <v>34</v>
      </c>
      <c r="E27" s="41"/>
      <c r="F27" s="41"/>
      <c r="G27" s="41"/>
      <c r="H27" s="41"/>
      <c r="I27" s="146" t="s">
        <v>26</v>
      </c>
      <c r="J27" s="136" t="s">
        <v>19</v>
      </c>
      <c r="K27" s="41"/>
      <c r="L27" s="148"/>
      <c r="S27" s="41"/>
      <c r="T27" s="41"/>
      <c r="U27" s="41"/>
      <c r="V27" s="41"/>
      <c r="W27" s="41"/>
      <c r="X27" s="41"/>
      <c r="Y27" s="41"/>
      <c r="Z27" s="41"/>
      <c r="AA27" s="41"/>
      <c r="AB27" s="41"/>
      <c r="AC27" s="41"/>
      <c r="AD27" s="41"/>
      <c r="AE27" s="41"/>
    </row>
    <row r="28" s="2" customFormat="1" ht="18" customHeight="1">
      <c r="A28" s="41"/>
      <c r="B28" s="47"/>
      <c r="C28" s="41"/>
      <c r="D28" s="41"/>
      <c r="E28" s="136" t="s">
        <v>487</v>
      </c>
      <c r="F28" s="41"/>
      <c r="G28" s="41"/>
      <c r="H28" s="41"/>
      <c r="I28" s="146" t="s">
        <v>28</v>
      </c>
      <c r="J28" s="136" t="s">
        <v>19</v>
      </c>
      <c r="K28" s="41"/>
      <c r="L28" s="148"/>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41"/>
      <c r="J29" s="41"/>
      <c r="K29" s="41"/>
      <c r="L29" s="148"/>
      <c r="S29" s="41"/>
      <c r="T29" s="41"/>
      <c r="U29" s="41"/>
      <c r="V29" s="41"/>
      <c r="W29" s="41"/>
      <c r="X29" s="41"/>
      <c r="Y29" s="41"/>
      <c r="Z29" s="41"/>
      <c r="AA29" s="41"/>
      <c r="AB29" s="41"/>
      <c r="AC29" s="41"/>
      <c r="AD29" s="41"/>
      <c r="AE29" s="41"/>
    </row>
    <row r="30" s="2" customFormat="1" ht="12" customHeight="1">
      <c r="A30" s="41"/>
      <c r="B30" s="47"/>
      <c r="C30" s="41"/>
      <c r="D30" s="146" t="s">
        <v>36</v>
      </c>
      <c r="E30" s="41"/>
      <c r="F30" s="41"/>
      <c r="G30" s="41"/>
      <c r="H30" s="41"/>
      <c r="I30" s="41"/>
      <c r="J30" s="41"/>
      <c r="K30" s="41"/>
      <c r="L30" s="148"/>
      <c r="S30" s="41"/>
      <c r="T30" s="41"/>
      <c r="U30" s="41"/>
      <c r="V30" s="41"/>
      <c r="W30" s="41"/>
      <c r="X30" s="41"/>
      <c r="Y30" s="41"/>
      <c r="Z30" s="41"/>
      <c r="AA30" s="41"/>
      <c r="AB30" s="41"/>
      <c r="AC30" s="41"/>
      <c r="AD30" s="41"/>
      <c r="AE30" s="41"/>
    </row>
    <row r="31" s="8" customFormat="1" ht="214.5" customHeight="1">
      <c r="A31" s="151"/>
      <c r="B31" s="152"/>
      <c r="C31" s="151"/>
      <c r="D31" s="151"/>
      <c r="E31" s="153" t="s">
        <v>164</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1"/>
      <c r="B32" s="47"/>
      <c r="C32" s="41"/>
      <c r="D32" s="41"/>
      <c r="E32" s="41"/>
      <c r="F32" s="41"/>
      <c r="G32" s="41"/>
      <c r="H32" s="41"/>
      <c r="I32" s="41"/>
      <c r="J32" s="41"/>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25.44" customHeight="1">
      <c r="A34" s="41"/>
      <c r="B34" s="47"/>
      <c r="C34" s="41"/>
      <c r="D34" s="156" t="s">
        <v>38</v>
      </c>
      <c r="E34" s="41"/>
      <c r="F34" s="41"/>
      <c r="G34" s="41"/>
      <c r="H34" s="41"/>
      <c r="I34" s="41"/>
      <c r="J34" s="157">
        <f>ROUND(J94, 2)</f>
        <v>0</v>
      </c>
      <c r="K34" s="41"/>
      <c r="L34" s="148"/>
      <c r="S34" s="41"/>
      <c r="T34" s="41"/>
      <c r="U34" s="41"/>
      <c r="V34" s="41"/>
      <c r="W34" s="41"/>
      <c r="X34" s="41"/>
      <c r="Y34" s="41"/>
      <c r="Z34" s="41"/>
      <c r="AA34" s="41"/>
      <c r="AB34" s="41"/>
      <c r="AC34" s="41"/>
      <c r="AD34" s="41"/>
      <c r="AE34" s="41"/>
    </row>
    <row r="35" s="2" customFormat="1" ht="6.96" customHeight="1">
      <c r="A35" s="41"/>
      <c r="B35" s="47"/>
      <c r="C35" s="41"/>
      <c r="D35" s="155"/>
      <c r="E35" s="155"/>
      <c r="F35" s="155"/>
      <c r="G35" s="155"/>
      <c r="H35" s="155"/>
      <c r="I35" s="155"/>
      <c r="J35" s="155"/>
      <c r="K35" s="155"/>
      <c r="L35" s="148"/>
      <c r="S35" s="41"/>
      <c r="T35" s="41"/>
      <c r="U35" s="41"/>
      <c r="V35" s="41"/>
      <c r="W35" s="41"/>
      <c r="X35" s="41"/>
      <c r="Y35" s="41"/>
      <c r="Z35" s="41"/>
      <c r="AA35" s="41"/>
      <c r="AB35" s="41"/>
      <c r="AC35" s="41"/>
      <c r="AD35" s="41"/>
      <c r="AE35" s="41"/>
    </row>
    <row r="36" s="2" customFormat="1" ht="14.4" customHeight="1">
      <c r="A36" s="41"/>
      <c r="B36" s="47"/>
      <c r="C36" s="41"/>
      <c r="D36" s="41"/>
      <c r="E36" s="41"/>
      <c r="F36" s="158" t="s">
        <v>40</v>
      </c>
      <c r="G36" s="41"/>
      <c r="H36" s="41"/>
      <c r="I36" s="158" t="s">
        <v>39</v>
      </c>
      <c r="J36" s="158" t="s">
        <v>41</v>
      </c>
      <c r="K36" s="41"/>
      <c r="L36" s="148"/>
      <c r="S36" s="41"/>
      <c r="T36" s="41"/>
      <c r="U36" s="41"/>
      <c r="V36" s="41"/>
      <c r="W36" s="41"/>
      <c r="X36" s="41"/>
      <c r="Y36" s="41"/>
      <c r="Z36" s="41"/>
      <c r="AA36" s="41"/>
      <c r="AB36" s="41"/>
      <c r="AC36" s="41"/>
      <c r="AD36" s="41"/>
      <c r="AE36" s="41"/>
    </row>
    <row r="37" s="2" customFormat="1" ht="14.4" customHeight="1">
      <c r="A37" s="41"/>
      <c r="B37" s="47"/>
      <c r="C37" s="41"/>
      <c r="D37" s="159" t="s">
        <v>42</v>
      </c>
      <c r="E37" s="146" t="s">
        <v>43</v>
      </c>
      <c r="F37" s="160">
        <f>ROUND((SUM(BE94:BE108)),  2)</f>
        <v>0</v>
      </c>
      <c r="G37" s="41"/>
      <c r="H37" s="41"/>
      <c r="I37" s="161">
        <v>0.20999999999999999</v>
      </c>
      <c r="J37" s="160">
        <f>ROUND(((SUM(BE94:BE108))*I37),  2)</f>
        <v>0</v>
      </c>
      <c r="K37" s="41"/>
      <c r="L37" s="148"/>
      <c r="S37" s="41"/>
      <c r="T37" s="41"/>
      <c r="U37" s="41"/>
      <c r="V37" s="41"/>
      <c r="W37" s="41"/>
      <c r="X37" s="41"/>
      <c r="Y37" s="41"/>
      <c r="Z37" s="41"/>
      <c r="AA37" s="41"/>
      <c r="AB37" s="41"/>
      <c r="AC37" s="41"/>
      <c r="AD37" s="41"/>
      <c r="AE37" s="41"/>
    </row>
    <row r="38" s="2" customFormat="1" ht="14.4" customHeight="1">
      <c r="A38" s="41"/>
      <c r="B38" s="47"/>
      <c r="C38" s="41"/>
      <c r="D38" s="41"/>
      <c r="E38" s="146" t="s">
        <v>44</v>
      </c>
      <c r="F38" s="160">
        <f>ROUND((SUM(BF94:BF108)),  2)</f>
        <v>0</v>
      </c>
      <c r="G38" s="41"/>
      <c r="H38" s="41"/>
      <c r="I38" s="161">
        <v>0.12</v>
      </c>
      <c r="J38" s="160">
        <f>ROUND(((SUM(BF94:BF108))*I38),  2)</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45</v>
      </c>
      <c r="F39" s="160">
        <f>ROUND((SUM(BG94:BG108)),  2)</f>
        <v>0</v>
      </c>
      <c r="G39" s="41"/>
      <c r="H39" s="41"/>
      <c r="I39" s="161">
        <v>0.20999999999999999</v>
      </c>
      <c r="J39" s="160">
        <f>0</f>
        <v>0</v>
      </c>
      <c r="K39" s="41"/>
      <c r="L39" s="148"/>
      <c r="S39" s="41"/>
      <c r="T39" s="41"/>
      <c r="U39" s="41"/>
      <c r="V39" s="41"/>
      <c r="W39" s="41"/>
      <c r="X39" s="41"/>
      <c r="Y39" s="41"/>
      <c r="Z39" s="41"/>
      <c r="AA39" s="41"/>
      <c r="AB39" s="41"/>
      <c r="AC39" s="41"/>
      <c r="AD39" s="41"/>
      <c r="AE39" s="41"/>
    </row>
    <row r="40" hidden="1" s="2" customFormat="1" ht="14.4" customHeight="1">
      <c r="A40" s="41"/>
      <c r="B40" s="47"/>
      <c r="C40" s="41"/>
      <c r="D40" s="41"/>
      <c r="E40" s="146" t="s">
        <v>46</v>
      </c>
      <c r="F40" s="160">
        <f>ROUND((SUM(BH94:BH108)),  2)</f>
        <v>0</v>
      </c>
      <c r="G40" s="41"/>
      <c r="H40" s="41"/>
      <c r="I40" s="161">
        <v>0.12</v>
      </c>
      <c r="J40" s="160">
        <f>0</f>
        <v>0</v>
      </c>
      <c r="K40" s="41"/>
      <c r="L40" s="148"/>
      <c r="S40" s="41"/>
      <c r="T40" s="41"/>
      <c r="U40" s="41"/>
      <c r="V40" s="41"/>
      <c r="W40" s="41"/>
      <c r="X40" s="41"/>
      <c r="Y40" s="41"/>
      <c r="Z40" s="41"/>
      <c r="AA40" s="41"/>
      <c r="AB40" s="41"/>
      <c r="AC40" s="41"/>
      <c r="AD40" s="41"/>
      <c r="AE40" s="41"/>
    </row>
    <row r="41" hidden="1" s="2" customFormat="1" ht="14.4" customHeight="1">
      <c r="A41" s="41"/>
      <c r="B41" s="47"/>
      <c r="C41" s="41"/>
      <c r="D41" s="41"/>
      <c r="E41" s="146" t="s">
        <v>47</v>
      </c>
      <c r="F41" s="160">
        <f>ROUND((SUM(BI94:BI108)),  2)</f>
        <v>0</v>
      </c>
      <c r="G41" s="41"/>
      <c r="H41" s="41"/>
      <c r="I41" s="161">
        <v>0</v>
      </c>
      <c r="J41" s="160">
        <f>0</f>
        <v>0</v>
      </c>
      <c r="K41" s="41"/>
      <c r="L41" s="148"/>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41"/>
      <c r="J42" s="41"/>
      <c r="K42" s="41"/>
      <c r="L42" s="148"/>
      <c r="S42" s="41"/>
      <c r="T42" s="41"/>
      <c r="U42" s="41"/>
      <c r="V42" s="41"/>
      <c r="W42" s="41"/>
      <c r="X42" s="41"/>
      <c r="Y42" s="41"/>
      <c r="Z42" s="41"/>
      <c r="AA42" s="41"/>
      <c r="AB42" s="41"/>
      <c r="AC42" s="41"/>
      <c r="AD42" s="41"/>
      <c r="AE42" s="41"/>
    </row>
    <row r="43" s="2" customFormat="1" ht="25.44" customHeight="1">
      <c r="A43" s="41"/>
      <c r="B43" s="47"/>
      <c r="C43" s="162"/>
      <c r="D43" s="163" t="s">
        <v>48</v>
      </c>
      <c r="E43" s="164"/>
      <c r="F43" s="164"/>
      <c r="G43" s="165" t="s">
        <v>49</v>
      </c>
      <c r="H43" s="166" t="s">
        <v>50</v>
      </c>
      <c r="I43" s="164"/>
      <c r="J43" s="167">
        <f>SUM(J34:J41)</f>
        <v>0</v>
      </c>
      <c r="K43" s="168"/>
      <c r="L43" s="148"/>
      <c r="S43" s="41"/>
      <c r="T43" s="41"/>
      <c r="U43" s="41"/>
      <c r="V43" s="41"/>
      <c r="W43" s="41"/>
      <c r="X43" s="41"/>
      <c r="Y43" s="41"/>
      <c r="Z43" s="41"/>
      <c r="AA43" s="41"/>
      <c r="AB43" s="41"/>
      <c r="AC43" s="41"/>
      <c r="AD43" s="41"/>
      <c r="AE43" s="41"/>
    </row>
    <row r="44" s="2" customFormat="1" ht="14.4" customHeight="1">
      <c r="A44" s="41"/>
      <c r="B44" s="169"/>
      <c r="C44" s="170"/>
      <c r="D44" s="170"/>
      <c r="E44" s="170"/>
      <c r="F44" s="170"/>
      <c r="G44" s="170"/>
      <c r="H44" s="170"/>
      <c r="I44" s="170"/>
      <c r="J44" s="170"/>
      <c r="K44" s="170"/>
      <c r="L44" s="148"/>
      <c r="S44" s="41"/>
      <c r="T44" s="41"/>
      <c r="U44" s="41"/>
      <c r="V44" s="41"/>
      <c r="W44" s="41"/>
      <c r="X44" s="41"/>
      <c r="Y44" s="41"/>
      <c r="Z44" s="41"/>
      <c r="AA44" s="41"/>
      <c r="AB44" s="41"/>
      <c r="AC44" s="41"/>
      <c r="AD44" s="41"/>
      <c r="AE44" s="41"/>
    </row>
    <row r="48" s="2" customFormat="1" ht="6.96" customHeight="1">
      <c r="A48" s="41"/>
      <c r="B48" s="171"/>
      <c r="C48" s="172"/>
      <c r="D48" s="172"/>
      <c r="E48" s="172"/>
      <c r="F48" s="172"/>
      <c r="G48" s="172"/>
      <c r="H48" s="172"/>
      <c r="I48" s="172"/>
      <c r="J48" s="172"/>
      <c r="K48" s="172"/>
      <c r="L48" s="148"/>
      <c r="S48" s="41"/>
      <c r="T48" s="41"/>
      <c r="U48" s="41"/>
      <c r="V48" s="41"/>
      <c r="W48" s="41"/>
      <c r="X48" s="41"/>
      <c r="Y48" s="41"/>
      <c r="Z48" s="41"/>
      <c r="AA48" s="41"/>
      <c r="AB48" s="41"/>
      <c r="AC48" s="41"/>
      <c r="AD48" s="41"/>
      <c r="AE48" s="41"/>
    </row>
    <row r="49" s="2" customFormat="1" ht="24.96" customHeight="1">
      <c r="A49" s="41"/>
      <c r="B49" s="42"/>
      <c r="C49" s="26" t="s">
        <v>165</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43"/>
      <c r="J50" s="43"/>
      <c r="K50" s="43"/>
      <c r="L50" s="148"/>
      <c r="S50" s="41"/>
      <c r="T50" s="41"/>
      <c r="U50" s="41"/>
      <c r="V50" s="41"/>
      <c r="W50" s="41"/>
      <c r="X50" s="41"/>
      <c r="Y50" s="41"/>
      <c r="Z50" s="41"/>
      <c r="AA50" s="41"/>
      <c r="AB50" s="41"/>
      <c r="AC50" s="41"/>
      <c r="AD50" s="41"/>
      <c r="AE50" s="41"/>
    </row>
    <row r="51" s="2" customFormat="1" ht="12" customHeight="1">
      <c r="A51" s="41"/>
      <c r="B51" s="42"/>
      <c r="C51" s="35" t="s">
        <v>16</v>
      </c>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6.5" customHeight="1">
      <c r="A52" s="41"/>
      <c r="B52" s="42"/>
      <c r="C52" s="43"/>
      <c r="D52" s="43"/>
      <c r="E52" s="173" t="str">
        <f>E7</f>
        <v>Práce a dodávky specifikované v Dodatku č.3 k Dílu IV. dokumentace MVS</v>
      </c>
      <c r="F52" s="35"/>
      <c r="G52" s="35"/>
      <c r="H52" s="35"/>
      <c r="I52" s="43"/>
      <c r="J52" s="43"/>
      <c r="K52" s="43"/>
      <c r="L52" s="148"/>
      <c r="S52" s="41"/>
      <c r="T52" s="41"/>
      <c r="U52" s="41"/>
      <c r="V52" s="41"/>
      <c r="W52" s="41"/>
      <c r="X52" s="41"/>
      <c r="Y52" s="41"/>
      <c r="Z52" s="41"/>
      <c r="AA52" s="41"/>
      <c r="AB52" s="41"/>
      <c r="AC52" s="41"/>
      <c r="AD52" s="41"/>
      <c r="AE52" s="41"/>
    </row>
    <row r="53" s="1" customFormat="1" ht="12" customHeight="1">
      <c r="B53" s="24"/>
      <c r="C53" s="35" t="s">
        <v>160</v>
      </c>
      <c r="D53" s="25"/>
      <c r="E53" s="25"/>
      <c r="F53" s="25"/>
      <c r="G53" s="25"/>
      <c r="H53" s="25"/>
      <c r="I53" s="25"/>
      <c r="J53" s="25"/>
      <c r="K53" s="25"/>
      <c r="L53" s="23"/>
    </row>
    <row r="54" s="1" customFormat="1" ht="16.5" customHeight="1">
      <c r="B54" s="24"/>
      <c r="C54" s="25"/>
      <c r="D54" s="25"/>
      <c r="E54" s="173" t="s">
        <v>161</v>
      </c>
      <c r="F54" s="25"/>
      <c r="G54" s="25"/>
      <c r="H54" s="25"/>
      <c r="I54" s="25"/>
      <c r="J54" s="25"/>
      <c r="K54" s="25"/>
      <c r="L54" s="23"/>
    </row>
    <row r="55" s="1" customFormat="1" ht="12" customHeight="1">
      <c r="B55" s="24"/>
      <c r="C55" s="35" t="s">
        <v>162</v>
      </c>
      <c r="D55" s="25"/>
      <c r="E55" s="25"/>
      <c r="F55" s="25"/>
      <c r="G55" s="25"/>
      <c r="H55" s="25"/>
      <c r="I55" s="25"/>
      <c r="J55" s="25"/>
      <c r="K55" s="25"/>
      <c r="L55" s="23"/>
    </row>
    <row r="56" s="2" customFormat="1" ht="16.5" customHeight="1">
      <c r="A56" s="41"/>
      <c r="B56" s="42"/>
      <c r="C56" s="43"/>
      <c r="D56" s="43"/>
      <c r="E56" s="279" t="s">
        <v>722</v>
      </c>
      <c r="F56" s="43"/>
      <c r="G56" s="43"/>
      <c r="H56" s="43"/>
      <c r="I56" s="43"/>
      <c r="J56" s="43"/>
      <c r="K56" s="43"/>
      <c r="L56" s="148"/>
      <c r="S56" s="41"/>
      <c r="T56" s="41"/>
      <c r="U56" s="41"/>
      <c r="V56" s="41"/>
      <c r="W56" s="41"/>
      <c r="X56" s="41"/>
      <c r="Y56" s="41"/>
      <c r="Z56" s="41"/>
      <c r="AA56" s="41"/>
      <c r="AB56" s="41"/>
      <c r="AC56" s="41"/>
      <c r="AD56" s="41"/>
      <c r="AE56" s="41"/>
    </row>
    <row r="57" s="2" customFormat="1" ht="12" customHeight="1">
      <c r="A57" s="41"/>
      <c r="B57" s="42"/>
      <c r="C57" s="35" t="s">
        <v>485</v>
      </c>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6.5" customHeight="1">
      <c r="A58" s="41"/>
      <c r="B58" s="42"/>
      <c r="C58" s="43"/>
      <c r="D58" s="43"/>
      <c r="E58" s="72" t="str">
        <f>E13</f>
        <v>SO 706-B - Betonové konstrukce</v>
      </c>
      <c r="F58" s="43"/>
      <c r="G58" s="43"/>
      <c r="H58" s="43"/>
      <c r="I58" s="43"/>
      <c r="J58" s="43"/>
      <c r="K58" s="43"/>
      <c r="L58" s="148"/>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43"/>
      <c r="J59" s="43"/>
      <c r="K59" s="43"/>
      <c r="L59" s="148"/>
      <c r="S59" s="41"/>
      <c r="T59" s="41"/>
      <c r="U59" s="41"/>
      <c r="V59" s="41"/>
      <c r="W59" s="41"/>
      <c r="X59" s="41"/>
      <c r="Y59" s="41"/>
      <c r="Z59" s="41"/>
      <c r="AA59" s="41"/>
      <c r="AB59" s="41"/>
      <c r="AC59" s="41"/>
      <c r="AD59" s="41"/>
      <c r="AE59" s="41"/>
    </row>
    <row r="60" s="2" customFormat="1" ht="12" customHeight="1">
      <c r="A60" s="41"/>
      <c r="B60" s="42"/>
      <c r="C60" s="35" t="s">
        <v>21</v>
      </c>
      <c r="D60" s="43"/>
      <c r="E60" s="43"/>
      <c r="F60" s="30" t="str">
        <f>F16</f>
        <v>Letiště Čáslav</v>
      </c>
      <c r="G60" s="43"/>
      <c r="H60" s="43"/>
      <c r="I60" s="35" t="s">
        <v>23</v>
      </c>
      <c r="J60" s="75" t="str">
        <f>IF(J16="","",J16)</f>
        <v>8. 8. 2025</v>
      </c>
      <c r="K60" s="43"/>
      <c r="L60" s="148"/>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43"/>
      <c r="J61" s="43"/>
      <c r="K61" s="43"/>
      <c r="L61" s="148"/>
      <c r="S61" s="41"/>
      <c r="T61" s="41"/>
      <c r="U61" s="41"/>
      <c r="V61" s="41"/>
      <c r="W61" s="41"/>
      <c r="X61" s="41"/>
      <c r="Y61" s="41"/>
      <c r="Z61" s="41"/>
      <c r="AA61" s="41"/>
      <c r="AB61" s="41"/>
      <c r="AC61" s="41"/>
      <c r="AD61" s="41"/>
      <c r="AE61" s="41"/>
    </row>
    <row r="62" s="2" customFormat="1" ht="15.15" customHeight="1">
      <c r="A62" s="41"/>
      <c r="B62" s="42"/>
      <c r="C62" s="35" t="s">
        <v>25</v>
      </c>
      <c r="D62" s="43"/>
      <c r="E62" s="43"/>
      <c r="F62" s="30" t="str">
        <f>E19</f>
        <v>Česká Republika - Ministerstvo obrany ČR</v>
      </c>
      <c r="G62" s="43"/>
      <c r="H62" s="43"/>
      <c r="I62" s="35" t="s">
        <v>31</v>
      </c>
      <c r="J62" s="39" t="str">
        <f>E25</f>
        <v xml:space="preserve">AGA-Letiště, s.r.o. </v>
      </c>
      <c r="K62" s="43"/>
      <c r="L62" s="148"/>
      <c r="S62" s="41"/>
      <c r="T62" s="41"/>
      <c r="U62" s="41"/>
      <c r="V62" s="41"/>
      <c r="W62" s="41"/>
      <c r="X62" s="41"/>
      <c r="Y62" s="41"/>
      <c r="Z62" s="41"/>
      <c r="AA62" s="41"/>
      <c r="AB62" s="41"/>
      <c r="AC62" s="41"/>
      <c r="AD62" s="41"/>
      <c r="AE62" s="41"/>
    </row>
    <row r="63" s="2" customFormat="1" ht="15.15" customHeight="1">
      <c r="A63" s="41"/>
      <c r="B63" s="42"/>
      <c r="C63" s="35" t="s">
        <v>29</v>
      </c>
      <c r="D63" s="43"/>
      <c r="E63" s="43"/>
      <c r="F63" s="30" t="str">
        <f>IF(E22="","",E22)</f>
        <v>Vyplň údaj</v>
      </c>
      <c r="G63" s="43"/>
      <c r="H63" s="43"/>
      <c r="I63" s="35" t="s">
        <v>34</v>
      </c>
      <c r="J63" s="39" t="str">
        <f>E28</f>
        <v>Ing. Lenka Kasperová</v>
      </c>
      <c r="K63" s="43"/>
      <c r="L63" s="148"/>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43"/>
      <c r="J64" s="43"/>
      <c r="K64" s="43"/>
      <c r="L64" s="148"/>
      <c r="S64" s="41"/>
      <c r="T64" s="41"/>
      <c r="U64" s="41"/>
      <c r="V64" s="41"/>
      <c r="W64" s="41"/>
      <c r="X64" s="41"/>
      <c r="Y64" s="41"/>
      <c r="Z64" s="41"/>
      <c r="AA64" s="41"/>
      <c r="AB64" s="41"/>
      <c r="AC64" s="41"/>
      <c r="AD64" s="41"/>
      <c r="AE64" s="41"/>
    </row>
    <row r="65" s="2" customFormat="1" ht="29.28" customHeight="1">
      <c r="A65" s="41"/>
      <c r="B65" s="42"/>
      <c r="C65" s="174" t="s">
        <v>166</v>
      </c>
      <c r="D65" s="175"/>
      <c r="E65" s="175"/>
      <c r="F65" s="175"/>
      <c r="G65" s="175"/>
      <c r="H65" s="175"/>
      <c r="I65" s="175"/>
      <c r="J65" s="176" t="s">
        <v>167</v>
      </c>
      <c r="K65" s="175"/>
      <c r="L65" s="148"/>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22.8" customHeight="1">
      <c r="A67" s="41"/>
      <c r="B67" s="42"/>
      <c r="C67" s="177" t="s">
        <v>70</v>
      </c>
      <c r="D67" s="43"/>
      <c r="E67" s="43"/>
      <c r="F67" s="43"/>
      <c r="G67" s="43"/>
      <c r="H67" s="43"/>
      <c r="I67" s="43"/>
      <c r="J67" s="105">
        <f>J94</f>
        <v>0</v>
      </c>
      <c r="K67" s="43"/>
      <c r="L67" s="148"/>
      <c r="S67" s="41"/>
      <c r="T67" s="41"/>
      <c r="U67" s="41"/>
      <c r="V67" s="41"/>
      <c r="W67" s="41"/>
      <c r="X67" s="41"/>
      <c r="Y67" s="41"/>
      <c r="Z67" s="41"/>
      <c r="AA67" s="41"/>
      <c r="AB67" s="41"/>
      <c r="AC67" s="41"/>
      <c r="AD67" s="41"/>
      <c r="AE67" s="41"/>
      <c r="AU67" s="20" t="s">
        <v>168</v>
      </c>
    </row>
    <row r="68" s="9" customFormat="1" ht="24.96" customHeight="1">
      <c r="A68" s="9"/>
      <c r="B68" s="178"/>
      <c r="C68" s="179"/>
      <c r="D68" s="180" t="s">
        <v>214</v>
      </c>
      <c r="E68" s="181"/>
      <c r="F68" s="181"/>
      <c r="G68" s="181"/>
      <c r="H68" s="181"/>
      <c r="I68" s="181"/>
      <c r="J68" s="182">
        <f>J95</f>
        <v>0</v>
      </c>
      <c r="K68" s="179"/>
      <c r="L68" s="183"/>
      <c r="S68" s="9"/>
      <c r="T68" s="9"/>
      <c r="U68" s="9"/>
      <c r="V68" s="9"/>
      <c r="W68" s="9"/>
      <c r="X68" s="9"/>
      <c r="Y68" s="9"/>
      <c r="Z68" s="9"/>
      <c r="AA68" s="9"/>
      <c r="AB68" s="9"/>
      <c r="AC68" s="9"/>
      <c r="AD68" s="9"/>
      <c r="AE68" s="9"/>
    </row>
    <row r="69" s="10" customFormat="1" ht="19.92" customHeight="1">
      <c r="A69" s="10"/>
      <c r="B69" s="184"/>
      <c r="C69" s="128"/>
      <c r="D69" s="185" t="s">
        <v>488</v>
      </c>
      <c r="E69" s="186"/>
      <c r="F69" s="186"/>
      <c r="G69" s="186"/>
      <c r="H69" s="186"/>
      <c r="I69" s="186"/>
      <c r="J69" s="187">
        <f>J96</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216</v>
      </c>
      <c r="E70" s="186"/>
      <c r="F70" s="186"/>
      <c r="G70" s="186"/>
      <c r="H70" s="186"/>
      <c r="I70" s="186"/>
      <c r="J70" s="187">
        <f>J105</f>
        <v>0</v>
      </c>
      <c r="K70" s="128"/>
      <c r="L70" s="188"/>
      <c r="S70" s="10"/>
      <c r="T70" s="10"/>
      <c r="U70" s="10"/>
      <c r="V70" s="10"/>
      <c r="W70" s="10"/>
      <c r="X70" s="10"/>
      <c r="Y70" s="10"/>
      <c r="Z70" s="10"/>
      <c r="AA70" s="10"/>
      <c r="AB70" s="10"/>
      <c r="AC70" s="10"/>
      <c r="AD70" s="10"/>
      <c r="AE70" s="10"/>
    </row>
    <row r="71" s="2" customFormat="1" ht="21.84" customHeight="1">
      <c r="A71" s="41"/>
      <c r="B71" s="42"/>
      <c r="C71" s="43"/>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62"/>
      <c r="C72" s="63"/>
      <c r="D72" s="63"/>
      <c r="E72" s="63"/>
      <c r="F72" s="63"/>
      <c r="G72" s="63"/>
      <c r="H72" s="63"/>
      <c r="I72" s="63"/>
      <c r="J72" s="63"/>
      <c r="K72" s="63"/>
      <c r="L72" s="148"/>
      <c r="S72" s="41"/>
      <c r="T72" s="41"/>
      <c r="U72" s="41"/>
      <c r="V72" s="41"/>
      <c r="W72" s="41"/>
      <c r="X72" s="41"/>
      <c r="Y72" s="41"/>
      <c r="Z72" s="41"/>
      <c r="AA72" s="41"/>
      <c r="AB72" s="41"/>
      <c r="AC72" s="41"/>
      <c r="AD72" s="41"/>
      <c r="AE72" s="41"/>
    </row>
    <row r="76" s="2" customFormat="1" ht="6.96" customHeight="1">
      <c r="A76" s="41"/>
      <c r="B76" s="64"/>
      <c r="C76" s="65"/>
      <c r="D76" s="65"/>
      <c r="E76" s="65"/>
      <c r="F76" s="65"/>
      <c r="G76" s="65"/>
      <c r="H76" s="65"/>
      <c r="I76" s="65"/>
      <c r="J76" s="65"/>
      <c r="K76" s="65"/>
      <c r="L76" s="148"/>
      <c r="S76" s="41"/>
      <c r="T76" s="41"/>
      <c r="U76" s="41"/>
      <c r="V76" s="41"/>
      <c r="W76" s="41"/>
      <c r="X76" s="41"/>
      <c r="Y76" s="41"/>
      <c r="Z76" s="41"/>
      <c r="AA76" s="41"/>
      <c r="AB76" s="41"/>
      <c r="AC76" s="41"/>
      <c r="AD76" s="41"/>
      <c r="AE76" s="41"/>
    </row>
    <row r="77" s="2" customFormat="1" ht="24.96" customHeight="1">
      <c r="A77" s="41"/>
      <c r="B77" s="42"/>
      <c r="C77" s="26" t="s">
        <v>171</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173" t="str">
        <f>E7</f>
        <v>Práce a dodávky specifikované v Dodatku č.3 k Dílu IV. dokumentace MVS</v>
      </c>
      <c r="F80" s="35"/>
      <c r="G80" s="35"/>
      <c r="H80" s="35"/>
      <c r="I80" s="43"/>
      <c r="J80" s="43"/>
      <c r="K80" s="43"/>
      <c r="L80" s="148"/>
      <c r="S80" s="41"/>
      <c r="T80" s="41"/>
      <c r="U80" s="41"/>
      <c r="V80" s="41"/>
      <c r="W80" s="41"/>
      <c r="X80" s="41"/>
      <c r="Y80" s="41"/>
      <c r="Z80" s="41"/>
      <c r="AA80" s="41"/>
      <c r="AB80" s="41"/>
      <c r="AC80" s="41"/>
      <c r="AD80" s="41"/>
      <c r="AE80" s="41"/>
    </row>
    <row r="81" s="1" customFormat="1" ht="12" customHeight="1">
      <c r="B81" s="24"/>
      <c r="C81" s="35" t="s">
        <v>160</v>
      </c>
      <c r="D81" s="25"/>
      <c r="E81" s="25"/>
      <c r="F81" s="25"/>
      <c r="G81" s="25"/>
      <c r="H81" s="25"/>
      <c r="I81" s="25"/>
      <c r="J81" s="25"/>
      <c r="K81" s="25"/>
      <c r="L81" s="23"/>
    </row>
    <row r="82" s="1" customFormat="1" ht="16.5" customHeight="1">
      <c r="B82" s="24"/>
      <c r="C82" s="25"/>
      <c r="D82" s="25"/>
      <c r="E82" s="173" t="s">
        <v>161</v>
      </c>
      <c r="F82" s="25"/>
      <c r="G82" s="25"/>
      <c r="H82" s="25"/>
      <c r="I82" s="25"/>
      <c r="J82" s="25"/>
      <c r="K82" s="25"/>
      <c r="L82" s="23"/>
    </row>
    <row r="83" s="1" customFormat="1" ht="12" customHeight="1">
      <c r="B83" s="24"/>
      <c r="C83" s="35" t="s">
        <v>162</v>
      </c>
      <c r="D83" s="25"/>
      <c r="E83" s="25"/>
      <c r="F83" s="25"/>
      <c r="G83" s="25"/>
      <c r="H83" s="25"/>
      <c r="I83" s="25"/>
      <c r="J83" s="25"/>
      <c r="K83" s="25"/>
      <c r="L83" s="23"/>
    </row>
    <row r="84" s="2" customFormat="1" ht="16.5" customHeight="1">
      <c r="A84" s="41"/>
      <c r="B84" s="42"/>
      <c r="C84" s="43"/>
      <c r="D84" s="43"/>
      <c r="E84" s="279" t="s">
        <v>722</v>
      </c>
      <c r="F84" s="43"/>
      <c r="G84" s="43"/>
      <c r="H84" s="43"/>
      <c r="I84" s="43"/>
      <c r="J84" s="43"/>
      <c r="K84" s="43"/>
      <c r="L84" s="148"/>
      <c r="S84" s="41"/>
      <c r="T84" s="41"/>
      <c r="U84" s="41"/>
      <c r="V84" s="41"/>
      <c r="W84" s="41"/>
      <c r="X84" s="41"/>
      <c r="Y84" s="41"/>
      <c r="Z84" s="41"/>
      <c r="AA84" s="41"/>
      <c r="AB84" s="41"/>
      <c r="AC84" s="41"/>
      <c r="AD84" s="41"/>
      <c r="AE84" s="41"/>
    </row>
    <row r="85" s="2" customFormat="1" ht="12" customHeight="1">
      <c r="A85" s="41"/>
      <c r="B85" s="42"/>
      <c r="C85" s="35" t="s">
        <v>485</v>
      </c>
      <c r="D85" s="43"/>
      <c r="E85" s="43"/>
      <c r="F85" s="43"/>
      <c r="G85" s="43"/>
      <c r="H85" s="43"/>
      <c r="I85" s="43"/>
      <c r="J85" s="43"/>
      <c r="K85" s="43"/>
      <c r="L85" s="148"/>
      <c r="S85" s="41"/>
      <c r="T85" s="41"/>
      <c r="U85" s="41"/>
      <c r="V85" s="41"/>
      <c r="W85" s="41"/>
      <c r="X85" s="41"/>
      <c r="Y85" s="41"/>
      <c r="Z85" s="41"/>
      <c r="AA85" s="41"/>
      <c r="AB85" s="41"/>
      <c r="AC85" s="41"/>
      <c r="AD85" s="41"/>
      <c r="AE85" s="41"/>
    </row>
    <row r="86" s="2" customFormat="1" ht="16.5" customHeight="1">
      <c r="A86" s="41"/>
      <c r="B86" s="42"/>
      <c r="C86" s="43"/>
      <c r="D86" s="43"/>
      <c r="E86" s="72" t="str">
        <f>E13</f>
        <v>SO 706-B - Betonové konstrukce</v>
      </c>
      <c r="F86" s="43"/>
      <c r="G86" s="43"/>
      <c r="H86" s="43"/>
      <c r="I86" s="43"/>
      <c r="J86" s="43"/>
      <c r="K86" s="43"/>
      <c r="L86" s="148"/>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43"/>
      <c r="J87" s="43"/>
      <c r="K87" s="43"/>
      <c r="L87" s="148"/>
      <c r="S87" s="41"/>
      <c r="T87" s="41"/>
      <c r="U87" s="41"/>
      <c r="V87" s="41"/>
      <c r="W87" s="41"/>
      <c r="X87" s="41"/>
      <c r="Y87" s="41"/>
      <c r="Z87" s="41"/>
      <c r="AA87" s="41"/>
      <c r="AB87" s="41"/>
      <c r="AC87" s="41"/>
      <c r="AD87" s="41"/>
      <c r="AE87" s="41"/>
    </row>
    <row r="88" s="2" customFormat="1" ht="12" customHeight="1">
      <c r="A88" s="41"/>
      <c r="B88" s="42"/>
      <c r="C88" s="35" t="s">
        <v>21</v>
      </c>
      <c r="D88" s="43"/>
      <c r="E88" s="43"/>
      <c r="F88" s="30" t="str">
        <f>F16</f>
        <v>Letiště Čáslav</v>
      </c>
      <c r="G88" s="43"/>
      <c r="H88" s="43"/>
      <c r="I88" s="35" t="s">
        <v>23</v>
      </c>
      <c r="J88" s="75" t="str">
        <f>IF(J16="","",J16)</f>
        <v>8. 8. 2025</v>
      </c>
      <c r="K88" s="43"/>
      <c r="L88" s="148"/>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15.15" customHeight="1">
      <c r="A90" s="41"/>
      <c r="B90" s="42"/>
      <c r="C90" s="35" t="s">
        <v>25</v>
      </c>
      <c r="D90" s="43"/>
      <c r="E90" s="43"/>
      <c r="F90" s="30" t="str">
        <f>E19</f>
        <v>Česká Republika - Ministerstvo obrany ČR</v>
      </c>
      <c r="G90" s="43"/>
      <c r="H90" s="43"/>
      <c r="I90" s="35" t="s">
        <v>31</v>
      </c>
      <c r="J90" s="39" t="str">
        <f>E25</f>
        <v xml:space="preserve">AGA-Letiště, s.r.o. </v>
      </c>
      <c r="K90" s="43"/>
      <c r="L90" s="148"/>
      <c r="S90" s="41"/>
      <c r="T90" s="41"/>
      <c r="U90" s="41"/>
      <c r="V90" s="41"/>
      <c r="W90" s="41"/>
      <c r="X90" s="41"/>
      <c r="Y90" s="41"/>
      <c r="Z90" s="41"/>
      <c r="AA90" s="41"/>
      <c r="AB90" s="41"/>
      <c r="AC90" s="41"/>
      <c r="AD90" s="41"/>
      <c r="AE90" s="41"/>
    </row>
    <row r="91" s="2" customFormat="1" ht="15.15" customHeight="1">
      <c r="A91" s="41"/>
      <c r="B91" s="42"/>
      <c r="C91" s="35" t="s">
        <v>29</v>
      </c>
      <c r="D91" s="43"/>
      <c r="E91" s="43"/>
      <c r="F91" s="30" t="str">
        <f>IF(E22="","",E22)</f>
        <v>Vyplň údaj</v>
      </c>
      <c r="G91" s="43"/>
      <c r="H91" s="43"/>
      <c r="I91" s="35" t="s">
        <v>34</v>
      </c>
      <c r="J91" s="39" t="str">
        <f>E28</f>
        <v>Ing. Lenka Kasperová</v>
      </c>
      <c r="K91" s="43"/>
      <c r="L91" s="148"/>
      <c r="S91" s="41"/>
      <c r="T91" s="41"/>
      <c r="U91" s="41"/>
      <c r="V91" s="41"/>
      <c r="W91" s="41"/>
      <c r="X91" s="41"/>
      <c r="Y91" s="41"/>
      <c r="Z91" s="41"/>
      <c r="AA91" s="41"/>
      <c r="AB91" s="41"/>
      <c r="AC91" s="41"/>
      <c r="AD91" s="41"/>
      <c r="AE91" s="41"/>
    </row>
    <row r="92" s="2" customFormat="1" ht="10.32" customHeight="1">
      <c r="A92" s="41"/>
      <c r="B92" s="42"/>
      <c r="C92" s="43"/>
      <c r="D92" s="43"/>
      <c r="E92" s="43"/>
      <c r="F92" s="43"/>
      <c r="G92" s="43"/>
      <c r="H92" s="43"/>
      <c r="I92" s="43"/>
      <c r="J92" s="43"/>
      <c r="K92" s="43"/>
      <c r="L92" s="148"/>
      <c r="S92" s="41"/>
      <c r="T92" s="41"/>
      <c r="U92" s="41"/>
      <c r="V92" s="41"/>
      <c r="W92" s="41"/>
      <c r="X92" s="41"/>
      <c r="Y92" s="41"/>
      <c r="Z92" s="41"/>
      <c r="AA92" s="41"/>
      <c r="AB92" s="41"/>
      <c r="AC92" s="41"/>
      <c r="AD92" s="41"/>
      <c r="AE92" s="41"/>
    </row>
    <row r="93" s="11" customFormat="1" ht="29.28" customHeight="1">
      <c r="A93" s="189"/>
      <c r="B93" s="190"/>
      <c r="C93" s="191" t="s">
        <v>172</v>
      </c>
      <c r="D93" s="192" t="s">
        <v>57</v>
      </c>
      <c r="E93" s="192" t="s">
        <v>53</v>
      </c>
      <c r="F93" s="192" t="s">
        <v>54</v>
      </c>
      <c r="G93" s="192" t="s">
        <v>173</v>
      </c>
      <c r="H93" s="192" t="s">
        <v>174</v>
      </c>
      <c r="I93" s="192" t="s">
        <v>175</v>
      </c>
      <c r="J93" s="192" t="s">
        <v>167</v>
      </c>
      <c r="K93" s="193" t="s">
        <v>176</v>
      </c>
      <c r="L93" s="194"/>
      <c r="M93" s="95" t="s">
        <v>19</v>
      </c>
      <c r="N93" s="96" t="s">
        <v>42</v>
      </c>
      <c r="O93" s="96" t="s">
        <v>177</v>
      </c>
      <c r="P93" s="96" t="s">
        <v>178</v>
      </c>
      <c r="Q93" s="96" t="s">
        <v>179</v>
      </c>
      <c r="R93" s="96" t="s">
        <v>180</v>
      </c>
      <c r="S93" s="96" t="s">
        <v>181</v>
      </c>
      <c r="T93" s="97" t="s">
        <v>182</v>
      </c>
      <c r="U93" s="189"/>
      <c r="V93" s="189"/>
      <c r="W93" s="189"/>
      <c r="X93" s="189"/>
      <c r="Y93" s="189"/>
      <c r="Z93" s="189"/>
      <c r="AA93" s="189"/>
      <c r="AB93" s="189"/>
      <c r="AC93" s="189"/>
      <c r="AD93" s="189"/>
      <c r="AE93" s="189"/>
    </row>
    <row r="94" s="2" customFormat="1" ht="22.8" customHeight="1">
      <c r="A94" s="41"/>
      <c r="B94" s="42"/>
      <c r="C94" s="102" t="s">
        <v>183</v>
      </c>
      <c r="D94" s="43"/>
      <c r="E94" s="43"/>
      <c r="F94" s="43"/>
      <c r="G94" s="43"/>
      <c r="H94" s="43"/>
      <c r="I94" s="43"/>
      <c r="J94" s="195">
        <f>BK94</f>
        <v>0</v>
      </c>
      <c r="K94" s="43"/>
      <c r="L94" s="47"/>
      <c r="M94" s="98"/>
      <c r="N94" s="196"/>
      <c r="O94" s="99"/>
      <c r="P94" s="197">
        <f>P95</f>
        <v>0</v>
      </c>
      <c r="Q94" s="99"/>
      <c r="R94" s="197">
        <f>R95</f>
        <v>356.53545517999993</v>
      </c>
      <c r="S94" s="99"/>
      <c r="T94" s="198">
        <f>T95</f>
        <v>0</v>
      </c>
      <c r="U94" s="41"/>
      <c r="V94" s="41"/>
      <c r="W94" s="41"/>
      <c r="X94" s="41"/>
      <c r="Y94" s="41"/>
      <c r="Z94" s="41"/>
      <c r="AA94" s="41"/>
      <c r="AB94" s="41"/>
      <c r="AC94" s="41"/>
      <c r="AD94" s="41"/>
      <c r="AE94" s="41"/>
      <c r="AT94" s="20" t="s">
        <v>71</v>
      </c>
      <c r="AU94" s="20" t="s">
        <v>168</v>
      </c>
      <c r="BK94" s="199">
        <f>BK95</f>
        <v>0</v>
      </c>
    </row>
    <row r="95" s="12" customFormat="1" ht="25.92" customHeight="1">
      <c r="A95" s="12"/>
      <c r="B95" s="200"/>
      <c r="C95" s="201"/>
      <c r="D95" s="202" t="s">
        <v>71</v>
      </c>
      <c r="E95" s="203" t="s">
        <v>217</v>
      </c>
      <c r="F95" s="203" t="s">
        <v>218</v>
      </c>
      <c r="G95" s="201"/>
      <c r="H95" s="201"/>
      <c r="I95" s="204"/>
      <c r="J95" s="205">
        <f>BK95</f>
        <v>0</v>
      </c>
      <c r="K95" s="201"/>
      <c r="L95" s="206"/>
      <c r="M95" s="207"/>
      <c r="N95" s="208"/>
      <c r="O95" s="208"/>
      <c r="P95" s="209">
        <f>P96+P105</f>
        <v>0</v>
      </c>
      <c r="Q95" s="208"/>
      <c r="R95" s="209">
        <f>R96+R105</f>
        <v>356.53545517999993</v>
      </c>
      <c r="S95" s="208"/>
      <c r="T95" s="210">
        <f>T96+T105</f>
        <v>0</v>
      </c>
      <c r="U95" s="12"/>
      <c r="V95" s="12"/>
      <c r="W95" s="12"/>
      <c r="X95" s="12"/>
      <c r="Y95" s="12"/>
      <c r="Z95" s="12"/>
      <c r="AA95" s="12"/>
      <c r="AB95" s="12"/>
      <c r="AC95" s="12"/>
      <c r="AD95" s="12"/>
      <c r="AE95" s="12"/>
      <c r="AR95" s="211" t="s">
        <v>79</v>
      </c>
      <c r="AT95" s="212" t="s">
        <v>71</v>
      </c>
      <c r="AU95" s="212" t="s">
        <v>72</v>
      </c>
      <c r="AY95" s="211" t="s">
        <v>186</v>
      </c>
      <c r="BK95" s="213">
        <f>BK96+BK105</f>
        <v>0</v>
      </c>
    </row>
    <row r="96" s="12" customFormat="1" ht="22.8" customHeight="1">
      <c r="A96" s="12"/>
      <c r="B96" s="200"/>
      <c r="C96" s="201"/>
      <c r="D96" s="202" t="s">
        <v>71</v>
      </c>
      <c r="E96" s="214" t="s">
        <v>81</v>
      </c>
      <c r="F96" s="214" t="s">
        <v>489</v>
      </c>
      <c r="G96" s="201"/>
      <c r="H96" s="201"/>
      <c r="I96" s="204"/>
      <c r="J96" s="215">
        <f>BK96</f>
        <v>0</v>
      </c>
      <c r="K96" s="201"/>
      <c r="L96" s="206"/>
      <c r="M96" s="207"/>
      <c r="N96" s="208"/>
      <c r="O96" s="208"/>
      <c r="P96" s="209">
        <f>SUM(P97:P104)</f>
        <v>0</v>
      </c>
      <c r="Q96" s="208"/>
      <c r="R96" s="209">
        <f>SUM(R97:R104)</f>
        <v>356.53545517999993</v>
      </c>
      <c r="S96" s="208"/>
      <c r="T96" s="210">
        <f>SUM(T97:T104)</f>
        <v>0</v>
      </c>
      <c r="U96" s="12"/>
      <c r="V96" s="12"/>
      <c r="W96" s="12"/>
      <c r="X96" s="12"/>
      <c r="Y96" s="12"/>
      <c r="Z96" s="12"/>
      <c r="AA96" s="12"/>
      <c r="AB96" s="12"/>
      <c r="AC96" s="12"/>
      <c r="AD96" s="12"/>
      <c r="AE96" s="12"/>
      <c r="AR96" s="211" t="s">
        <v>79</v>
      </c>
      <c r="AT96" s="212" t="s">
        <v>71</v>
      </c>
      <c r="AU96" s="212" t="s">
        <v>79</v>
      </c>
      <c r="AY96" s="211" t="s">
        <v>186</v>
      </c>
      <c r="BK96" s="213">
        <f>SUM(BK97:BK104)</f>
        <v>0</v>
      </c>
    </row>
    <row r="97" s="2" customFormat="1" ht="16.5" customHeight="1">
      <c r="A97" s="41"/>
      <c r="B97" s="42"/>
      <c r="C97" s="216" t="s">
        <v>241</v>
      </c>
      <c r="D97" s="240" t="s">
        <v>190</v>
      </c>
      <c r="E97" s="218" t="s">
        <v>727</v>
      </c>
      <c r="F97" s="219" t="s">
        <v>728</v>
      </c>
      <c r="G97" s="220" t="s">
        <v>248</v>
      </c>
      <c r="H97" s="221">
        <v>336.54469999999998</v>
      </c>
      <c r="I97" s="222"/>
      <c r="J97" s="223">
        <f>ROUND(I97*H97,2)</f>
        <v>0</v>
      </c>
      <c r="K97" s="219" t="s">
        <v>19</v>
      </c>
      <c r="L97" s="47"/>
      <c r="M97" s="224" t="s">
        <v>19</v>
      </c>
      <c r="N97" s="225" t="s">
        <v>43</v>
      </c>
      <c r="O97" s="87"/>
      <c r="P97" s="226">
        <f>O97*H97</f>
        <v>0</v>
      </c>
      <c r="Q97" s="226">
        <v>1.0593999999999999</v>
      </c>
      <c r="R97" s="226">
        <f>Q97*H97</f>
        <v>356.53545517999993</v>
      </c>
      <c r="S97" s="226">
        <v>0</v>
      </c>
      <c r="T97" s="227">
        <f>S97*H97</f>
        <v>0</v>
      </c>
      <c r="U97" s="41"/>
      <c r="V97" s="41"/>
      <c r="W97" s="41"/>
      <c r="X97" s="41"/>
      <c r="Y97" s="41"/>
      <c r="Z97" s="41"/>
      <c r="AA97" s="41"/>
      <c r="AB97" s="41"/>
      <c r="AC97" s="41"/>
      <c r="AD97" s="41"/>
      <c r="AE97" s="41"/>
      <c r="AR97" s="228" t="s">
        <v>226</v>
      </c>
      <c r="AT97" s="228" t="s">
        <v>190</v>
      </c>
      <c r="AU97" s="228" t="s">
        <v>81</v>
      </c>
      <c r="AY97" s="20" t="s">
        <v>186</v>
      </c>
      <c r="BE97" s="229">
        <f>IF(N97="základní",J97,0)</f>
        <v>0</v>
      </c>
      <c r="BF97" s="229">
        <f>IF(N97="snížená",J97,0)</f>
        <v>0</v>
      </c>
      <c r="BG97" s="229">
        <f>IF(N97="zákl. přenesená",J97,0)</f>
        <v>0</v>
      </c>
      <c r="BH97" s="229">
        <f>IF(N97="sníž. přenesená",J97,0)</f>
        <v>0</v>
      </c>
      <c r="BI97" s="229">
        <f>IF(N97="nulová",J97,0)</f>
        <v>0</v>
      </c>
      <c r="BJ97" s="20" t="s">
        <v>79</v>
      </c>
      <c r="BK97" s="229">
        <f>ROUND(I97*H97,2)</f>
        <v>0</v>
      </c>
      <c r="BL97" s="20" t="s">
        <v>226</v>
      </c>
      <c r="BM97" s="228" t="s">
        <v>729</v>
      </c>
    </row>
    <row r="98" s="2" customFormat="1">
      <c r="A98" s="41"/>
      <c r="B98" s="42"/>
      <c r="C98" s="43"/>
      <c r="D98" s="230" t="s">
        <v>196</v>
      </c>
      <c r="E98" s="43"/>
      <c r="F98" s="231" t="s">
        <v>730</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196</v>
      </c>
      <c r="AU98" s="20" t="s">
        <v>81</v>
      </c>
    </row>
    <row r="99" s="2" customFormat="1">
      <c r="A99" s="41"/>
      <c r="B99" s="42"/>
      <c r="C99" s="43"/>
      <c r="D99" s="230" t="s">
        <v>197</v>
      </c>
      <c r="E99" s="43"/>
      <c r="F99" s="235" t="s">
        <v>731</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197</v>
      </c>
      <c r="AU99" s="20" t="s">
        <v>81</v>
      </c>
    </row>
    <row r="100" s="13" customFormat="1">
      <c r="A100" s="13"/>
      <c r="B100" s="243"/>
      <c r="C100" s="244"/>
      <c r="D100" s="230" t="s">
        <v>232</v>
      </c>
      <c r="E100" s="245" t="s">
        <v>19</v>
      </c>
      <c r="F100" s="246" t="s">
        <v>732</v>
      </c>
      <c r="G100" s="244"/>
      <c r="H100" s="245" t="s">
        <v>19</v>
      </c>
      <c r="I100" s="247"/>
      <c r="J100" s="244"/>
      <c r="K100" s="244"/>
      <c r="L100" s="248"/>
      <c r="M100" s="249"/>
      <c r="N100" s="250"/>
      <c r="O100" s="250"/>
      <c r="P100" s="250"/>
      <c r="Q100" s="250"/>
      <c r="R100" s="250"/>
      <c r="S100" s="250"/>
      <c r="T100" s="251"/>
      <c r="U100" s="13"/>
      <c r="V100" s="13"/>
      <c r="W100" s="13"/>
      <c r="X100" s="13"/>
      <c r="Y100" s="13"/>
      <c r="Z100" s="13"/>
      <c r="AA100" s="13"/>
      <c r="AB100" s="13"/>
      <c r="AC100" s="13"/>
      <c r="AD100" s="13"/>
      <c r="AE100" s="13"/>
      <c r="AT100" s="252" t="s">
        <v>232</v>
      </c>
      <c r="AU100" s="252" t="s">
        <v>81</v>
      </c>
      <c r="AV100" s="13" t="s">
        <v>79</v>
      </c>
      <c r="AW100" s="13" t="s">
        <v>33</v>
      </c>
      <c r="AX100" s="13" t="s">
        <v>72</v>
      </c>
      <c r="AY100" s="252" t="s">
        <v>186</v>
      </c>
    </row>
    <row r="101" s="14" customFormat="1">
      <c r="A101" s="14"/>
      <c r="B101" s="253"/>
      <c r="C101" s="254"/>
      <c r="D101" s="230" t="s">
        <v>232</v>
      </c>
      <c r="E101" s="255" t="s">
        <v>19</v>
      </c>
      <c r="F101" s="256" t="s">
        <v>733</v>
      </c>
      <c r="G101" s="254"/>
      <c r="H101" s="257">
        <v>130.2516</v>
      </c>
      <c r="I101" s="258"/>
      <c r="J101" s="254"/>
      <c r="K101" s="254"/>
      <c r="L101" s="259"/>
      <c r="M101" s="260"/>
      <c r="N101" s="261"/>
      <c r="O101" s="261"/>
      <c r="P101" s="261"/>
      <c r="Q101" s="261"/>
      <c r="R101" s="261"/>
      <c r="S101" s="261"/>
      <c r="T101" s="262"/>
      <c r="U101" s="14"/>
      <c r="V101" s="14"/>
      <c r="W101" s="14"/>
      <c r="X101" s="14"/>
      <c r="Y101" s="14"/>
      <c r="Z101" s="14"/>
      <c r="AA101" s="14"/>
      <c r="AB101" s="14"/>
      <c r="AC101" s="14"/>
      <c r="AD101" s="14"/>
      <c r="AE101" s="14"/>
      <c r="AT101" s="263" t="s">
        <v>232</v>
      </c>
      <c r="AU101" s="263" t="s">
        <v>81</v>
      </c>
      <c r="AV101" s="14" t="s">
        <v>81</v>
      </c>
      <c r="AW101" s="14" t="s">
        <v>33</v>
      </c>
      <c r="AX101" s="14" t="s">
        <v>72</v>
      </c>
      <c r="AY101" s="263" t="s">
        <v>186</v>
      </c>
    </row>
    <row r="102" s="14" customFormat="1">
      <c r="A102" s="14"/>
      <c r="B102" s="253"/>
      <c r="C102" s="254"/>
      <c r="D102" s="230" t="s">
        <v>232</v>
      </c>
      <c r="E102" s="255" t="s">
        <v>19</v>
      </c>
      <c r="F102" s="256" t="s">
        <v>734</v>
      </c>
      <c r="G102" s="254"/>
      <c r="H102" s="257">
        <v>158.65039999999999</v>
      </c>
      <c r="I102" s="258"/>
      <c r="J102" s="254"/>
      <c r="K102" s="254"/>
      <c r="L102" s="259"/>
      <c r="M102" s="260"/>
      <c r="N102" s="261"/>
      <c r="O102" s="261"/>
      <c r="P102" s="261"/>
      <c r="Q102" s="261"/>
      <c r="R102" s="261"/>
      <c r="S102" s="261"/>
      <c r="T102" s="262"/>
      <c r="U102" s="14"/>
      <c r="V102" s="14"/>
      <c r="W102" s="14"/>
      <c r="X102" s="14"/>
      <c r="Y102" s="14"/>
      <c r="Z102" s="14"/>
      <c r="AA102" s="14"/>
      <c r="AB102" s="14"/>
      <c r="AC102" s="14"/>
      <c r="AD102" s="14"/>
      <c r="AE102" s="14"/>
      <c r="AT102" s="263" t="s">
        <v>232</v>
      </c>
      <c r="AU102" s="263" t="s">
        <v>81</v>
      </c>
      <c r="AV102" s="14" t="s">
        <v>81</v>
      </c>
      <c r="AW102" s="14" t="s">
        <v>33</v>
      </c>
      <c r="AX102" s="14" t="s">
        <v>72</v>
      </c>
      <c r="AY102" s="263" t="s">
        <v>186</v>
      </c>
    </row>
    <row r="103" s="14" customFormat="1">
      <c r="A103" s="14"/>
      <c r="B103" s="253"/>
      <c r="C103" s="254"/>
      <c r="D103" s="230" t="s">
        <v>232</v>
      </c>
      <c r="E103" s="255" t="s">
        <v>19</v>
      </c>
      <c r="F103" s="256" t="s">
        <v>735</v>
      </c>
      <c r="G103" s="254"/>
      <c r="H103" s="257">
        <v>47.642699999999998</v>
      </c>
      <c r="I103" s="258"/>
      <c r="J103" s="254"/>
      <c r="K103" s="254"/>
      <c r="L103" s="259"/>
      <c r="M103" s="260"/>
      <c r="N103" s="261"/>
      <c r="O103" s="261"/>
      <c r="P103" s="261"/>
      <c r="Q103" s="261"/>
      <c r="R103" s="261"/>
      <c r="S103" s="261"/>
      <c r="T103" s="262"/>
      <c r="U103" s="14"/>
      <c r="V103" s="14"/>
      <c r="W103" s="14"/>
      <c r="X103" s="14"/>
      <c r="Y103" s="14"/>
      <c r="Z103" s="14"/>
      <c r="AA103" s="14"/>
      <c r="AB103" s="14"/>
      <c r="AC103" s="14"/>
      <c r="AD103" s="14"/>
      <c r="AE103" s="14"/>
      <c r="AT103" s="263" t="s">
        <v>232</v>
      </c>
      <c r="AU103" s="263" t="s">
        <v>81</v>
      </c>
      <c r="AV103" s="14" t="s">
        <v>81</v>
      </c>
      <c r="AW103" s="14" t="s">
        <v>33</v>
      </c>
      <c r="AX103" s="14" t="s">
        <v>72</v>
      </c>
      <c r="AY103" s="263" t="s">
        <v>186</v>
      </c>
    </row>
    <row r="104" s="15" customFormat="1">
      <c r="A104" s="15"/>
      <c r="B104" s="280"/>
      <c r="C104" s="281"/>
      <c r="D104" s="230" t="s">
        <v>232</v>
      </c>
      <c r="E104" s="282" t="s">
        <v>19</v>
      </c>
      <c r="F104" s="283" t="s">
        <v>498</v>
      </c>
      <c r="G104" s="281"/>
      <c r="H104" s="284">
        <v>336.54469999999998</v>
      </c>
      <c r="I104" s="285"/>
      <c r="J104" s="281"/>
      <c r="K104" s="281"/>
      <c r="L104" s="286"/>
      <c r="M104" s="287"/>
      <c r="N104" s="288"/>
      <c r="O104" s="288"/>
      <c r="P104" s="288"/>
      <c r="Q104" s="288"/>
      <c r="R104" s="288"/>
      <c r="S104" s="288"/>
      <c r="T104" s="289"/>
      <c r="U104" s="15"/>
      <c r="V104" s="15"/>
      <c r="W104" s="15"/>
      <c r="X104" s="15"/>
      <c r="Y104" s="15"/>
      <c r="Z104" s="15"/>
      <c r="AA104" s="15"/>
      <c r="AB104" s="15"/>
      <c r="AC104" s="15"/>
      <c r="AD104" s="15"/>
      <c r="AE104" s="15"/>
      <c r="AT104" s="290" t="s">
        <v>232</v>
      </c>
      <c r="AU104" s="290" t="s">
        <v>81</v>
      </c>
      <c r="AV104" s="15" t="s">
        <v>226</v>
      </c>
      <c r="AW104" s="15" t="s">
        <v>33</v>
      </c>
      <c r="AX104" s="15" t="s">
        <v>79</v>
      </c>
      <c r="AY104" s="290" t="s">
        <v>186</v>
      </c>
    </row>
    <row r="105" s="12" customFormat="1" ht="22.8" customHeight="1">
      <c r="A105" s="12"/>
      <c r="B105" s="200"/>
      <c r="C105" s="201"/>
      <c r="D105" s="202" t="s">
        <v>71</v>
      </c>
      <c r="E105" s="214" t="s">
        <v>243</v>
      </c>
      <c r="F105" s="214" t="s">
        <v>244</v>
      </c>
      <c r="G105" s="201"/>
      <c r="H105" s="201"/>
      <c r="I105" s="204"/>
      <c r="J105" s="215">
        <f>BK105</f>
        <v>0</v>
      </c>
      <c r="K105" s="201"/>
      <c r="L105" s="206"/>
      <c r="M105" s="207"/>
      <c r="N105" s="208"/>
      <c r="O105" s="208"/>
      <c r="P105" s="209">
        <f>SUM(P106:P108)</f>
        <v>0</v>
      </c>
      <c r="Q105" s="208"/>
      <c r="R105" s="209">
        <f>SUM(R106:R108)</f>
        <v>0</v>
      </c>
      <c r="S105" s="208"/>
      <c r="T105" s="210">
        <f>SUM(T106:T108)</f>
        <v>0</v>
      </c>
      <c r="U105" s="12"/>
      <c r="V105" s="12"/>
      <c r="W105" s="12"/>
      <c r="X105" s="12"/>
      <c r="Y105" s="12"/>
      <c r="Z105" s="12"/>
      <c r="AA105" s="12"/>
      <c r="AB105" s="12"/>
      <c r="AC105" s="12"/>
      <c r="AD105" s="12"/>
      <c r="AE105" s="12"/>
      <c r="AR105" s="211" t="s">
        <v>79</v>
      </c>
      <c r="AT105" s="212" t="s">
        <v>71</v>
      </c>
      <c r="AU105" s="212" t="s">
        <v>79</v>
      </c>
      <c r="AY105" s="211" t="s">
        <v>186</v>
      </c>
      <c r="BK105" s="213">
        <f>SUM(BK106:BK108)</f>
        <v>0</v>
      </c>
    </row>
    <row r="106" s="2" customFormat="1" ht="21.75" customHeight="1">
      <c r="A106" s="41"/>
      <c r="B106" s="42"/>
      <c r="C106" s="216" t="s">
        <v>189</v>
      </c>
      <c r="D106" s="240" t="s">
        <v>190</v>
      </c>
      <c r="E106" s="218" t="s">
        <v>736</v>
      </c>
      <c r="F106" s="219" t="s">
        <v>737</v>
      </c>
      <c r="G106" s="220" t="s">
        <v>248</v>
      </c>
      <c r="H106" s="221">
        <v>356.53550000000001</v>
      </c>
      <c r="I106" s="222"/>
      <c r="J106" s="223">
        <f>ROUND(I106*H106,2)</f>
        <v>0</v>
      </c>
      <c r="K106" s="219" t="s">
        <v>225</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226</v>
      </c>
      <c r="AT106" s="228" t="s">
        <v>190</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738</v>
      </c>
    </row>
    <row r="107" s="2" customFormat="1">
      <c r="A107" s="41"/>
      <c r="B107" s="42"/>
      <c r="C107" s="43"/>
      <c r="D107" s="230" t="s">
        <v>196</v>
      </c>
      <c r="E107" s="43"/>
      <c r="F107" s="231" t="s">
        <v>739</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2" customFormat="1">
      <c r="A108" s="41"/>
      <c r="B108" s="42"/>
      <c r="C108" s="43"/>
      <c r="D108" s="241" t="s">
        <v>229</v>
      </c>
      <c r="E108" s="43"/>
      <c r="F108" s="242" t="s">
        <v>740</v>
      </c>
      <c r="G108" s="43"/>
      <c r="H108" s="43"/>
      <c r="I108" s="232"/>
      <c r="J108" s="43"/>
      <c r="K108" s="43"/>
      <c r="L108" s="47"/>
      <c r="M108" s="236"/>
      <c r="N108" s="237"/>
      <c r="O108" s="238"/>
      <c r="P108" s="238"/>
      <c r="Q108" s="238"/>
      <c r="R108" s="238"/>
      <c r="S108" s="238"/>
      <c r="T108" s="239"/>
      <c r="U108" s="41"/>
      <c r="V108" s="41"/>
      <c r="W108" s="41"/>
      <c r="X108" s="41"/>
      <c r="Y108" s="41"/>
      <c r="Z108" s="41"/>
      <c r="AA108" s="41"/>
      <c r="AB108" s="41"/>
      <c r="AC108" s="41"/>
      <c r="AD108" s="41"/>
      <c r="AE108" s="41"/>
      <c r="AT108" s="20" t="s">
        <v>229</v>
      </c>
      <c r="AU108" s="20" t="s">
        <v>81</v>
      </c>
    </row>
    <row r="109" s="2" customFormat="1" ht="6.96" customHeight="1">
      <c r="A109" s="41"/>
      <c r="B109" s="62"/>
      <c r="C109" s="63"/>
      <c r="D109" s="63"/>
      <c r="E109" s="63"/>
      <c r="F109" s="63"/>
      <c r="G109" s="63"/>
      <c r="H109" s="63"/>
      <c r="I109" s="63"/>
      <c r="J109" s="63"/>
      <c r="K109" s="63"/>
      <c r="L109" s="47"/>
      <c r="M109" s="41"/>
      <c r="O109" s="41"/>
      <c r="P109" s="41"/>
      <c r="Q109" s="41"/>
      <c r="R109" s="41"/>
      <c r="S109" s="41"/>
      <c r="T109" s="41"/>
      <c r="U109" s="41"/>
      <c r="V109" s="41"/>
      <c r="W109" s="41"/>
      <c r="X109" s="41"/>
      <c r="Y109" s="41"/>
      <c r="Z109" s="41"/>
      <c r="AA109" s="41"/>
      <c r="AB109" s="41"/>
      <c r="AC109" s="41"/>
      <c r="AD109" s="41"/>
      <c r="AE109" s="41"/>
    </row>
  </sheetData>
  <sheetProtection sheet="1" autoFilter="0" formatColumns="0" formatRows="0" objects="1" scenarios="1" spinCount="100000" saltValue="spvnY5zGQm27cEM20lUlGMTJJHPRlP3/zgVZijNz/4UTcwM8TzoO1PUkBodcpP+FlIaLMwHYFS/AzzwMDxuiqQ==" hashValue="u7AoEbjnYLxZATK/EaJhoKg1zlyDjz4BkHThaCXDb5E/jOHlNc/B4hSDeaN18PKiCN3GDhE/ucnmhSv8EBgdQw==" algorithmName="SHA-512" password="B0C9"/>
  <autoFilter ref="C93:K108"/>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hyperlinks>
    <hyperlink ref="F108" r:id="rId1" display="https://podminky.urs.cz/item/CS_URS_2024_02/998153131"/>
  </hyperlinks>
  <pageMargins left="0.39375" right="0.39375" top="0.39375" bottom="0.39375" header="0" footer="0"/>
  <pageSetup paperSize="9" orientation="landscape" blackAndWhite="1" fitToHeight="100"/>
  <headerFooter>
    <oddFooter>&amp;CStrana &amp;P z &amp;N</oddFooter>
  </headerFooter>
  <drawing r:id="rId2"/>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86</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163</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87</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ROUND((SUM(BE87:BE101)),  2)</f>
        <v>0</v>
      </c>
      <c r="G35" s="41"/>
      <c r="H35" s="41"/>
      <c r="I35" s="161">
        <v>0.20999999999999999</v>
      </c>
      <c r="J35" s="160">
        <f>ROUND(((SUM(BE87:BE101))*I35),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ROUND((SUM(BF87:BF101)),  2)</f>
        <v>0</v>
      </c>
      <c r="G36" s="41"/>
      <c r="H36" s="41"/>
      <c r="I36" s="161">
        <v>0.12</v>
      </c>
      <c r="J36" s="160">
        <f>ROUND(((SUM(BF87:BF101))*I36),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ROUND((SUM(BG87:BG101)),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ROUND((SUM(BH87:BH101)),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ROUND((SUM(BI87:BI101)),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014 - Demontáž CAG a NAG včetně demolice stávající stavební připravenosti</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169</v>
      </c>
      <c r="E64" s="181"/>
      <c r="F64" s="181"/>
      <c r="G64" s="181"/>
      <c r="H64" s="181"/>
      <c r="I64" s="181"/>
      <c r="J64" s="182">
        <f>J88</f>
        <v>0</v>
      </c>
      <c r="K64" s="179"/>
      <c r="L64" s="183"/>
      <c r="S64" s="9"/>
      <c r="T64" s="9"/>
      <c r="U64" s="9"/>
      <c r="V64" s="9"/>
      <c r="W64" s="9"/>
      <c r="X64" s="9"/>
      <c r="Y64" s="9"/>
      <c r="Z64" s="9"/>
      <c r="AA64" s="9"/>
      <c r="AB64" s="9"/>
      <c r="AC64" s="9"/>
      <c r="AD64" s="9"/>
      <c r="AE64" s="9"/>
    </row>
    <row r="65" s="10" customFormat="1" ht="19.92" customHeight="1">
      <c r="A65" s="10"/>
      <c r="B65" s="184"/>
      <c r="C65" s="128"/>
      <c r="D65" s="185" t="s">
        <v>170</v>
      </c>
      <c r="E65" s="186"/>
      <c r="F65" s="186"/>
      <c r="G65" s="186"/>
      <c r="H65" s="186"/>
      <c r="I65" s="186"/>
      <c r="J65" s="187">
        <f>J89</f>
        <v>0</v>
      </c>
      <c r="K65" s="128"/>
      <c r="L65" s="188"/>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SO 014 - Demontáž CAG a NAG včetně demolice stávající stavební připravenosti</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f>
        <v>0</v>
      </c>
      <c r="Q87" s="99"/>
      <c r="R87" s="197">
        <f>R88</f>
        <v>-3.1204000000000001</v>
      </c>
      <c r="S87" s="99"/>
      <c r="T87" s="198">
        <f>T88</f>
        <v>0</v>
      </c>
      <c r="U87" s="41"/>
      <c r="V87" s="41"/>
      <c r="W87" s="41"/>
      <c r="X87" s="41"/>
      <c r="Y87" s="41"/>
      <c r="Z87" s="41"/>
      <c r="AA87" s="41"/>
      <c r="AB87" s="41"/>
      <c r="AC87" s="41"/>
      <c r="AD87" s="41"/>
      <c r="AE87" s="41"/>
      <c r="AT87" s="20" t="s">
        <v>71</v>
      </c>
      <c r="AU87" s="20" t="s">
        <v>168</v>
      </c>
      <c r="BK87" s="199">
        <f>BK88</f>
        <v>0</v>
      </c>
    </row>
    <row r="88" s="12" customFormat="1" ht="25.92" customHeight="1">
      <c r="A88" s="12"/>
      <c r="B88" s="200"/>
      <c r="C88" s="201"/>
      <c r="D88" s="202" t="s">
        <v>71</v>
      </c>
      <c r="E88" s="203" t="s">
        <v>184</v>
      </c>
      <c r="F88" s="203" t="s">
        <v>185</v>
      </c>
      <c r="G88" s="201"/>
      <c r="H88" s="201"/>
      <c r="I88" s="204"/>
      <c r="J88" s="205">
        <f>BK88</f>
        <v>0</v>
      </c>
      <c r="K88" s="201"/>
      <c r="L88" s="206"/>
      <c r="M88" s="207"/>
      <c r="N88" s="208"/>
      <c r="O88" s="208"/>
      <c r="P88" s="209">
        <f>P89</f>
        <v>0</v>
      </c>
      <c r="Q88" s="208"/>
      <c r="R88" s="209">
        <f>R89</f>
        <v>-3.1204000000000001</v>
      </c>
      <c r="S88" s="208"/>
      <c r="T88" s="210">
        <f>T89</f>
        <v>0</v>
      </c>
      <c r="U88" s="12"/>
      <c r="V88" s="12"/>
      <c r="W88" s="12"/>
      <c r="X88" s="12"/>
      <c r="Y88" s="12"/>
      <c r="Z88" s="12"/>
      <c r="AA88" s="12"/>
      <c r="AB88" s="12"/>
      <c r="AC88" s="12"/>
      <c r="AD88" s="12"/>
      <c r="AE88" s="12"/>
      <c r="AR88" s="211" t="s">
        <v>117</v>
      </c>
      <c r="AT88" s="212" t="s">
        <v>71</v>
      </c>
      <c r="AU88" s="212" t="s">
        <v>72</v>
      </c>
      <c r="AY88" s="211" t="s">
        <v>186</v>
      </c>
      <c r="BK88" s="213">
        <f>BK89</f>
        <v>0</v>
      </c>
    </row>
    <row r="89" s="12" customFormat="1" ht="22.8" customHeight="1">
      <c r="A89" s="12"/>
      <c r="B89" s="200"/>
      <c r="C89" s="201"/>
      <c r="D89" s="202" t="s">
        <v>71</v>
      </c>
      <c r="E89" s="214" t="s">
        <v>187</v>
      </c>
      <c r="F89" s="214" t="s">
        <v>188</v>
      </c>
      <c r="G89" s="201"/>
      <c r="H89" s="201"/>
      <c r="I89" s="204"/>
      <c r="J89" s="215">
        <f>BK89</f>
        <v>0</v>
      </c>
      <c r="K89" s="201"/>
      <c r="L89" s="206"/>
      <c r="M89" s="207"/>
      <c r="N89" s="208"/>
      <c r="O89" s="208"/>
      <c r="P89" s="209">
        <f>SUM(P90:P101)</f>
        <v>0</v>
      </c>
      <c r="Q89" s="208"/>
      <c r="R89" s="209">
        <f>SUM(R90:R101)</f>
        <v>-3.1204000000000001</v>
      </c>
      <c r="S89" s="208"/>
      <c r="T89" s="210">
        <f>SUM(T90:T101)</f>
        <v>0</v>
      </c>
      <c r="U89" s="12"/>
      <c r="V89" s="12"/>
      <c r="W89" s="12"/>
      <c r="X89" s="12"/>
      <c r="Y89" s="12"/>
      <c r="Z89" s="12"/>
      <c r="AA89" s="12"/>
      <c r="AB89" s="12"/>
      <c r="AC89" s="12"/>
      <c r="AD89" s="12"/>
      <c r="AE89" s="12"/>
      <c r="AR89" s="211" t="s">
        <v>117</v>
      </c>
      <c r="AT89" s="212" t="s">
        <v>71</v>
      </c>
      <c r="AU89" s="212" t="s">
        <v>79</v>
      </c>
      <c r="AY89" s="211" t="s">
        <v>186</v>
      </c>
      <c r="BK89" s="213">
        <f>SUM(BK90:BK101)</f>
        <v>0</v>
      </c>
    </row>
    <row r="90" s="2" customFormat="1" ht="16.5" customHeight="1">
      <c r="A90" s="41"/>
      <c r="B90" s="42"/>
      <c r="C90" s="216" t="s">
        <v>189</v>
      </c>
      <c r="D90" s="217" t="s">
        <v>190</v>
      </c>
      <c r="E90" s="218" t="s">
        <v>191</v>
      </c>
      <c r="F90" s="219" t="s">
        <v>192</v>
      </c>
      <c r="G90" s="220" t="s">
        <v>193</v>
      </c>
      <c r="H90" s="221">
        <v>-1</v>
      </c>
      <c r="I90" s="222"/>
      <c r="J90" s="223">
        <f>ROUND(I90*H90,2)</f>
        <v>0</v>
      </c>
      <c r="K90" s="219" t="s">
        <v>19</v>
      </c>
      <c r="L90" s="47"/>
      <c r="M90" s="224" t="s">
        <v>19</v>
      </c>
      <c r="N90" s="225" t="s">
        <v>43</v>
      </c>
      <c r="O90" s="87"/>
      <c r="P90" s="226">
        <f>O90*H90</f>
        <v>0</v>
      </c>
      <c r="Q90" s="226">
        <v>0.78010000000000002</v>
      </c>
      <c r="R90" s="226">
        <f>Q90*H90</f>
        <v>-0.78010000000000002</v>
      </c>
      <c r="S90" s="226">
        <v>0</v>
      </c>
      <c r="T90" s="227">
        <f>S90*H90</f>
        <v>0</v>
      </c>
      <c r="U90" s="41"/>
      <c r="V90" s="41"/>
      <c r="W90" s="41"/>
      <c r="X90" s="41"/>
      <c r="Y90" s="41"/>
      <c r="Z90" s="41"/>
      <c r="AA90" s="41"/>
      <c r="AB90" s="41"/>
      <c r="AC90" s="41"/>
      <c r="AD90" s="41"/>
      <c r="AE90" s="41"/>
      <c r="AR90" s="228" t="s">
        <v>194</v>
      </c>
      <c r="AT90" s="228" t="s">
        <v>190</v>
      </c>
      <c r="AU90" s="228" t="s">
        <v>81</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194</v>
      </c>
      <c r="BM90" s="228" t="s">
        <v>195</v>
      </c>
    </row>
    <row r="91" s="2" customFormat="1">
      <c r="A91" s="41"/>
      <c r="B91" s="42"/>
      <c r="C91" s="43"/>
      <c r="D91" s="230" t="s">
        <v>196</v>
      </c>
      <c r="E91" s="43"/>
      <c r="F91" s="231" t="s">
        <v>192</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196</v>
      </c>
      <c r="AU91" s="20" t="s">
        <v>81</v>
      </c>
    </row>
    <row r="92" s="2" customFormat="1">
      <c r="A92" s="41"/>
      <c r="B92" s="42"/>
      <c r="C92" s="43"/>
      <c r="D92" s="230" t="s">
        <v>197</v>
      </c>
      <c r="E92" s="43"/>
      <c r="F92" s="235" t="s">
        <v>198</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197</v>
      </c>
      <c r="AU92" s="20" t="s">
        <v>81</v>
      </c>
    </row>
    <row r="93" s="2" customFormat="1" ht="16.5" customHeight="1">
      <c r="A93" s="41"/>
      <c r="B93" s="42"/>
      <c r="C93" s="216" t="s">
        <v>199</v>
      </c>
      <c r="D93" s="217" t="s">
        <v>190</v>
      </c>
      <c r="E93" s="218" t="s">
        <v>200</v>
      </c>
      <c r="F93" s="219" t="s">
        <v>201</v>
      </c>
      <c r="G93" s="220" t="s">
        <v>193</v>
      </c>
      <c r="H93" s="221">
        <v>-1</v>
      </c>
      <c r="I93" s="222"/>
      <c r="J93" s="223">
        <f>ROUND(I93*H93,2)</f>
        <v>0</v>
      </c>
      <c r="K93" s="219" t="s">
        <v>19</v>
      </c>
      <c r="L93" s="47"/>
      <c r="M93" s="224" t="s">
        <v>19</v>
      </c>
      <c r="N93" s="225" t="s">
        <v>43</v>
      </c>
      <c r="O93" s="87"/>
      <c r="P93" s="226">
        <f>O93*H93</f>
        <v>0</v>
      </c>
      <c r="Q93" s="226">
        <v>0.78010000000000002</v>
      </c>
      <c r="R93" s="226">
        <f>Q93*H93</f>
        <v>-0.78010000000000002</v>
      </c>
      <c r="S93" s="226">
        <v>0</v>
      </c>
      <c r="T93" s="227">
        <f>S93*H93</f>
        <v>0</v>
      </c>
      <c r="U93" s="41"/>
      <c r="V93" s="41"/>
      <c r="W93" s="41"/>
      <c r="X93" s="41"/>
      <c r="Y93" s="41"/>
      <c r="Z93" s="41"/>
      <c r="AA93" s="41"/>
      <c r="AB93" s="41"/>
      <c r="AC93" s="41"/>
      <c r="AD93" s="41"/>
      <c r="AE93" s="41"/>
      <c r="AR93" s="228" t="s">
        <v>194</v>
      </c>
      <c r="AT93" s="228" t="s">
        <v>190</v>
      </c>
      <c r="AU93" s="228" t="s">
        <v>81</v>
      </c>
      <c r="AY93" s="20" t="s">
        <v>186</v>
      </c>
      <c r="BE93" s="229">
        <f>IF(N93="základní",J93,0)</f>
        <v>0</v>
      </c>
      <c r="BF93" s="229">
        <f>IF(N93="snížená",J93,0)</f>
        <v>0</v>
      </c>
      <c r="BG93" s="229">
        <f>IF(N93="zákl. přenesená",J93,0)</f>
        <v>0</v>
      </c>
      <c r="BH93" s="229">
        <f>IF(N93="sníž. přenesená",J93,0)</f>
        <v>0</v>
      </c>
      <c r="BI93" s="229">
        <f>IF(N93="nulová",J93,0)</f>
        <v>0</v>
      </c>
      <c r="BJ93" s="20" t="s">
        <v>79</v>
      </c>
      <c r="BK93" s="229">
        <f>ROUND(I93*H93,2)</f>
        <v>0</v>
      </c>
      <c r="BL93" s="20" t="s">
        <v>194</v>
      </c>
      <c r="BM93" s="228" t="s">
        <v>202</v>
      </c>
    </row>
    <row r="94" s="2" customFormat="1">
      <c r="A94" s="41"/>
      <c r="B94" s="42"/>
      <c r="C94" s="43"/>
      <c r="D94" s="230" t="s">
        <v>196</v>
      </c>
      <c r="E94" s="43"/>
      <c r="F94" s="231" t="s">
        <v>201</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196</v>
      </c>
      <c r="AU94" s="20" t="s">
        <v>81</v>
      </c>
    </row>
    <row r="95" s="2" customFormat="1">
      <c r="A95" s="41"/>
      <c r="B95" s="42"/>
      <c r="C95" s="43"/>
      <c r="D95" s="230" t="s">
        <v>197</v>
      </c>
      <c r="E95" s="43"/>
      <c r="F95" s="235" t="s">
        <v>198</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197</v>
      </c>
      <c r="AU95" s="20" t="s">
        <v>81</v>
      </c>
    </row>
    <row r="96" s="2" customFormat="1" ht="16.5" customHeight="1">
      <c r="A96" s="41"/>
      <c r="B96" s="42"/>
      <c r="C96" s="216" t="s">
        <v>203</v>
      </c>
      <c r="D96" s="217" t="s">
        <v>190</v>
      </c>
      <c r="E96" s="218" t="s">
        <v>204</v>
      </c>
      <c r="F96" s="219" t="s">
        <v>205</v>
      </c>
      <c r="G96" s="220" t="s">
        <v>193</v>
      </c>
      <c r="H96" s="221">
        <v>-1</v>
      </c>
      <c r="I96" s="222"/>
      <c r="J96" s="223">
        <f>ROUND(I96*H96,2)</f>
        <v>0</v>
      </c>
      <c r="K96" s="219" t="s">
        <v>19</v>
      </c>
      <c r="L96" s="47"/>
      <c r="M96" s="224" t="s">
        <v>19</v>
      </c>
      <c r="N96" s="225" t="s">
        <v>43</v>
      </c>
      <c r="O96" s="87"/>
      <c r="P96" s="226">
        <f>O96*H96</f>
        <v>0</v>
      </c>
      <c r="Q96" s="226">
        <v>0.78010000000000002</v>
      </c>
      <c r="R96" s="226">
        <f>Q96*H96</f>
        <v>-0.78010000000000002</v>
      </c>
      <c r="S96" s="226">
        <v>0</v>
      </c>
      <c r="T96" s="227">
        <f>S96*H96</f>
        <v>0</v>
      </c>
      <c r="U96" s="41"/>
      <c r="V96" s="41"/>
      <c r="W96" s="41"/>
      <c r="X96" s="41"/>
      <c r="Y96" s="41"/>
      <c r="Z96" s="41"/>
      <c r="AA96" s="41"/>
      <c r="AB96" s="41"/>
      <c r="AC96" s="41"/>
      <c r="AD96" s="41"/>
      <c r="AE96" s="41"/>
      <c r="AR96" s="228" t="s">
        <v>194</v>
      </c>
      <c r="AT96" s="228" t="s">
        <v>190</v>
      </c>
      <c r="AU96" s="228" t="s">
        <v>81</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194</v>
      </c>
      <c r="BM96" s="228" t="s">
        <v>206</v>
      </c>
    </row>
    <row r="97" s="2" customFormat="1">
      <c r="A97" s="41"/>
      <c r="B97" s="42"/>
      <c r="C97" s="43"/>
      <c r="D97" s="230" t="s">
        <v>196</v>
      </c>
      <c r="E97" s="43"/>
      <c r="F97" s="231" t="s">
        <v>205</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81</v>
      </c>
    </row>
    <row r="98" s="2" customFormat="1">
      <c r="A98" s="41"/>
      <c r="B98" s="42"/>
      <c r="C98" s="43"/>
      <c r="D98" s="230" t="s">
        <v>197</v>
      </c>
      <c r="E98" s="43"/>
      <c r="F98" s="235" t="s">
        <v>207</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197</v>
      </c>
      <c r="AU98" s="20" t="s">
        <v>81</v>
      </c>
    </row>
    <row r="99" s="2" customFormat="1" ht="16.5" customHeight="1">
      <c r="A99" s="41"/>
      <c r="B99" s="42"/>
      <c r="C99" s="216" t="s">
        <v>208</v>
      </c>
      <c r="D99" s="217" t="s">
        <v>190</v>
      </c>
      <c r="E99" s="218" t="s">
        <v>209</v>
      </c>
      <c r="F99" s="219" t="s">
        <v>210</v>
      </c>
      <c r="G99" s="220" t="s">
        <v>193</v>
      </c>
      <c r="H99" s="221">
        <v>-1</v>
      </c>
      <c r="I99" s="222"/>
      <c r="J99" s="223">
        <f>ROUND(I99*H99,2)</f>
        <v>0</v>
      </c>
      <c r="K99" s="219" t="s">
        <v>19</v>
      </c>
      <c r="L99" s="47"/>
      <c r="M99" s="224" t="s">
        <v>19</v>
      </c>
      <c r="N99" s="225" t="s">
        <v>43</v>
      </c>
      <c r="O99" s="87"/>
      <c r="P99" s="226">
        <f>O99*H99</f>
        <v>0</v>
      </c>
      <c r="Q99" s="226">
        <v>0.78010000000000002</v>
      </c>
      <c r="R99" s="226">
        <f>Q99*H99</f>
        <v>-0.78010000000000002</v>
      </c>
      <c r="S99" s="226">
        <v>0</v>
      </c>
      <c r="T99" s="227">
        <f>S99*H99</f>
        <v>0</v>
      </c>
      <c r="U99" s="41"/>
      <c r="V99" s="41"/>
      <c r="W99" s="41"/>
      <c r="X99" s="41"/>
      <c r="Y99" s="41"/>
      <c r="Z99" s="41"/>
      <c r="AA99" s="41"/>
      <c r="AB99" s="41"/>
      <c r="AC99" s="41"/>
      <c r="AD99" s="41"/>
      <c r="AE99" s="41"/>
      <c r="AR99" s="228" t="s">
        <v>194</v>
      </c>
      <c r="AT99" s="228" t="s">
        <v>190</v>
      </c>
      <c r="AU99" s="228" t="s">
        <v>81</v>
      </c>
      <c r="AY99" s="20" t="s">
        <v>186</v>
      </c>
      <c r="BE99" s="229">
        <f>IF(N99="základní",J99,0)</f>
        <v>0</v>
      </c>
      <c r="BF99" s="229">
        <f>IF(N99="snížená",J99,0)</f>
        <v>0</v>
      </c>
      <c r="BG99" s="229">
        <f>IF(N99="zákl. přenesená",J99,0)</f>
        <v>0</v>
      </c>
      <c r="BH99" s="229">
        <f>IF(N99="sníž. přenesená",J99,0)</f>
        <v>0</v>
      </c>
      <c r="BI99" s="229">
        <f>IF(N99="nulová",J99,0)</f>
        <v>0</v>
      </c>
      <c r="BJ99" s="20" t="s">
        <v>79</v>
      </c>
      <c r="BK99" s="229">
        <f>ROUND(I99*H99,2)</f>
        <v>0</v>
      </c>
      <c r="BL99" s="20" t="s">
        <v>194</v>
      </c>
      <c r="BM99" s="228" t="s">
        <v>211</v>
      </c>
    </row>
    <row r="100" s="2" customFormat="1">
      <c r="A100" s="41"/>
      <c r="B100" s="42"/>
      <c r="C100" s="43"/>
      <c r="D100" s="230" t="s">
        <v>196</v>
      </c>
      <c r="E100" s="43"/>
      <c r="F100" s="231" t="s">
        <v>212</v>
      </c>
      <c r="G100" s="43"/>
      <c r="H100" s="43"/>
      <c r="I100" s="232"/>
      <c r="J100" s="43"/>
      <c r="K100" s="43"/>
      <c r="L100" s="47"/>
      <c r="M100" s="233"/>
      <c r="N100" s="234"/>
      <c r="O100" s="87"/>
      <c r="P100" s="87"/>
      <c r="Q100" s="87"/>
      <c r="R100" s="87"/>
      <c r="S100" s="87"/>
      <c r="T100" s="88"/>
      <c r="U100" s="41"/>
      <c r="V100" s="41"/>
      <c r="W100" s="41"/>
      <c r="X100" s="41"/>
      <c r="Y100" s="41"/>
      <c r="Z100" s="41"/>
      <c r="AA100" s="41"/>
      <c r="AB100" s="41"/>
      <c r="AC100" s="41"/>
      <c r="AD100" s="41"/>
      <c r="AE100" s="41"/>
      <c r="AT100" s="20" t="s">
        <v>196</v>
      </c>
      <c r="AU100" s="20" t="s">
        <v>81</v>
      </c>
    </row>
    <row r="101" s="2" customFormat="1">
      <c r="A101" s="41"/>
      <c r="B101" s="42"/>
      <c r="C101" s="43"/>
      <c r="D101" s="230" t="s">
        <v>197</v>
      </c>
      <c r="E101" s="43"/>
      <c r="F101" s="235" t="s">
        <v>207</v>
      </c>
      <c r="G101" s="43"/>
      <c r="H101" s="43"/>
      <c r="I101" s="232"/>
      <c r="J101" s="43"/>
      <c r="K101" s="43"/>
      <c r="L101" s="47"/>
      <c r="M101" s="236"/>
      <c r="N101" s="237"/>
      <c r="O101" s="238"/>
      <c r="P101" s="238"/>
      <c r="Q101" s="238"/>
      <c r="R101" s="238"/>
      <c r="S101" s="238"/>
      <c r="T101" s="239"/>
      <c r="U101" s="41"/>
      <c r="V101" s="41"/>
      <c r="W101" s="41"/>
      <c r="X101" s="41"/>
      <c r="Y101" s="41"/>
      <c r="Z101" s="41"/>
      <c r="AA101" s="41"/>
      <c r="AB101" s="41"/>
      <c r="AC101" s="41"/>
      <c r="AD101" s="41"/>
      <c r="AE101" s="41"/>
      <c r="AT101" s="20" t="s">
        <v>197</v>
      </c>
      <c r="AU101" s="20" t="s">
        <v>81</v>
      </c>
    </row>
    <row r="102" s="2" customFormat="1" ht="6.96" customHeight="1">
      <c r="A102" s="41"/>
      <c r="B102" s="62"/>
      <c r="C102" s="63"/>
      <c r="D102" s="63"/>
      <c r="E102" s="63"/>
      <c r="F102" s="63"/>
      <c r="G102" s="63"/>
      <c r="H102" s="63"/>
      <c r="I102" s="63"/>
      <c r="J102" s="63"/>
      <c r="K102" s="63"/>
      <c r="L102" s="47"/>
      <c r="M102" s="41"/>
      <c r="O102" s="41"/>
      <c r="P102" s="41"/>
      <c r="Q102" s="41"/>
      <c r="R102" s="41"/>
      <c r="S102" s="41"/>
      <c r="T102" s="41"/>
      <c r="U102" s="41"/>
      <c r="V102" s="41"/>
      <c r="W102" s="41"/>
      <c r="X102" s="41"/>
      <c r="Y102" s="41"/>
      <c r="Z102" s="41"/>
      <c r="AA102" s="41"/>
      <c r="AB102" s="41"/>
      <c r="AC102" s="41"/>
      <c r="AD102" s="41"/>
      <c r="AE102" s="41"/>
    </row>
  </sheetData>
  <sheetProtection sheet="1" autoFilter="0" formatColumns="0" formatRows="0" objects="1" scenarios="1" spinCount="100000" saltValue="z7psO79CRZ0epLtC5Kpih3aSBA14CT0ot3rc12zWw6n/50XzDiV4S5kjF/wT+wytw3swFDSXRH78Fk/0p2tIrQ==" hashValue="iiG5q0+qV5RbxNRmIurAS2gUEMyzBXtENVsXe4tFd+iAfMy/zswTBKX3Y23/C/Soc6YAlWyMj53BQ+of9AD8jw==" algorithmName="SHA-512" password="B0C9"/>
  <autoFilter ref="C86:K10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152</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741</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ROUND((SUM(BE87:BE98)),  2)</f>
        <v>0</v>
      </c>
      <c r="G35" s="41"/>
      <c r="H35" s="41"/>
      <c r="I35" s="161">
        <v>0.20999999999999999</v>
      </c>
      <c r="J35" s="160">
        <f>ROUND(((SUM(BE87:BE98))*I35),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ROUND((SUM(BF87:BF98)),  2)</f>
        <v>0</v>
      </c>
      <c r="G36" s="41"/>
      <c r="H36" s="41"/>
      <c r="I36" s="161">
        <v>0.12</v>
      </c>
      <c r="J36" s="160">
        <f>ROUND(((SUM(BF87:BF98))*I36),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ROUND((SUM(BG87:BG98)),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ROUND((SUM(BH87:BH98)),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ROUND((SUM(BI87:BI98)),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708_700 - Strojovna SHZ u hangáru H3 - Silnoproudé rozovdy vč. osvětlení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479</v>
      </c>
      <c r="E64" s="181"/>
      <c r="F64" s="181"/>
      <c r="G64" s="181"/>
      <c r="H64" s="181"/>
      <c r="I64" s="181"/>
      <c r="J64" s="182">
        <f>J88</f>
        <v>0</v>
      </c>
      <c r="K64" s="179"/>
      <c r="L64" s="183"/>
      <c r="S64" s="9"/>
      <c r="T64" s="9"/>
      <c r="U64" s="9"/>
      <c r="V64" s="9"/>
      <c r="W64" s="9"/>
      <c r="X64" s="9"/>
      <c r="Y64" s="9"/>
      <c r="Z64" s="9"/>
      <c r="AA64" s="9"/>
      <c r="AB64" s="9"/>
      <c r="AC64" s="9"/>
      <c r="AD64" s="9"/>
      <c r="AE64" s="9"/>
    </row>
    <row r="65" s="9" customFormat="1" ht="24.96" customHeight="1">
      <c r="A65" s="9"/>
      <c r="B65" s="178"/>
      <c r="C65" s="179"/>
      <c r="D65" s="180" t="s">
        <v>669</v>
      </c>
      <c r="E65" s="181"/>
      <c r="F65" s="181"/>
      <c r="G65" s="181"/>
      <c r="H65" s="181"/>
      <c r="I65" s="181"/>
      <c r="J65" s="182">
        <f>J94</f>
        <v>0</v>
      </c>
      <c r="K65" s="179"/>
      <c r="L65" s="183"/>
      <c r="S65" s="9"/>
      <c r="T65" s="9"/>
      <c r="U65" s="9"/>
      <c r="V65" s="9"/>
      <c r="W65" s="9"/>
      <c r="X65" s="9"/>
      <c r="Y65" s="9"/>
      <c r="Z65" s="9"/>
      <c r="AA65" s="9"/>
      <c r="AB65" s="9"/>
      <c r="AC65" s="9"/>
      <c r="AD65" s="9"/>
      <c r="AE65" s="9"/>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SO 708_700 - Strojovna SHZ u hangáru H3 - Silnoproudé rozovdy vč. osvětlení</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P88+P94</f>
        <v>0</v>
      </c>
      <c r="Q87" s="99"/>
      <c r="R87" s="197">
        <f>R88+R94</f>
        <v>0</v>
      </c>
      <c r="S87" s="99"/>
      <c r="T87" s="198">
        <f>T88+T94</f>
        <v>0</v>
      </c>
      <c r="U87" s="41"/>
      <c r="V87" s="41"/>
      <c r="W87" s="41"/>
      <c r="X87" s="41"/>
      <c r="Y87" s="41"/>
      <c r="Z87" s="41"/>
      <c r="AA87" s="41"/>
      <c r="AB87" s="41"/>
      <c r="AC87" s="41"/>
      <c r="AD87" s="41"/>
      <c r="AE87" s="41"/>
      <c r="AT87" s="20" t="s">
        <v>71</v>
      </c>
      <c r="AU87" s="20" t="s">
        <v>168</v>
      </c>
      <c r="BK87" s="199">
        <f>BK88+BK94</f>
        <v>0</v>
      </c>
    </row>
    <row r="88" s="12" customFormat="1" ht="25.92" customHeight="1">
      <c r="A88" s="12"/>
      <c r="B88" s="200"/>
      <c r="C88" s="201"/>
      <c r="D88" s="202" t="s">
        <v>71</v>
      </c>
      <c r="E88" s="203" t="s">
        <v>480</v>
      </c>
      <c r="F88" s="203" t="s">
        <v>431</v>
      </c>
      <c r="G88" s="201"/>
      <c r="H88" s="201"/>
      <c r="I88" s="204"/>
      <c r="J88" s="205">
        <f>BK88</f>
        <v>0</v>
      </c>
      <c r="K88" s="201"/>
      <c r="L88" s="206"/>
      <c r="M88" s="207"/>
      <c r="N88" s="208"/>
      <c r="O88" s="208"/>
      <c r="P88" s="209">
        <f>SUM(P89:P93)</f>
        <v>0</v>
      </c>
      <c r="Q88" s="208"/>
      <c r="R88" s="209">
        <f>SUM(R89:R93)</f>
        <v>0</v>
      </c>
      <c r="S88" s="208"/>
      <c r="T88" s="210">
        <f>SUM(T89:T93)</f>
        <v>0</v>
      </c>
      <c r="U88" s="12"/>
      <c r="V88" s="12"/>
      <c r="W88" s="12"/>
      <c r="X88" s="12"/>
      <c r="Y88" s="12"/>
      <c r="Z88" s="12"/>
      <c r="AA88" s="12"/>
      <c r="AB88" s="12"/>
      <c r="AC88" s="12"/>
      <c r="AD88" s="12"/>
      <c r="AE88" s="12"/>
      <c r="AR88" s="211" t="s">
        <v>79</v>
      </c>
      <c r="AT88" s="212" t="s">
        <v>71</v>
      </c>
      <c r="AU88" s="212" t="s">
        <v>72</v>
      </c>
      <c r="AY88" s="211" t="s">
        <v>186</v>
      </c>
      <c r="BK88" s="213">
        <f>SUM(BK89:BK93)</f>
        <v>0</v>
      </c>
    </row>
    <row r="89" s="2" customFormat="1" ht="16.5" customHeight="1">
      <c r="A89" s="41"/>
      <c r="B89" s="42"/>
      <c r="C89" s="216" t="s">
        <v>742</v>
      </c>
      <c r="D89" s="240" t="s">
        <v>190</v>
      </c>
      <c r="E89" s="218" t="s">
        <v>743</v>
      </c>
      <c r="F89" s="219" t="s">
        <v>744</v>
      </c>
      <c r="G89" s="220" t="s">
        <v>302</v>
      </c>
      <c r="H89" s="221">
        <v>32</v>
      </c>
      <c r="I89" s="222"/>
      <c r="J89" s="223">
        <f>ROUND(I89*H89,2)</f>
        <v>0</v>
      </c>
      <c r="K89" s="219" t="s">
        <v>225</v>
      </c>
      <c r="L89" s="47"/>
      <c r="M89" s="224" t="s">
        <v>19</v>
      </c>
      <c r="N89" s="225" t="s">
        <v>43</v>
      </c>
      <c r="O89" s="87"/>
      <c r="P89" s="226">
        <f>O89*H89</f>
        <v>0</v>
      </c>
      <c r="Q89" s="226">
        <v>0</v>
      </c>
      <c r="R89" s="226">
        <f>Q89*H89</f>
        <v>0</v>
      </c>
      <c r="S89" s="226">
        <v>0</v>
      </c>
      <c r="T89" s="227">
        <f>S89*H89</f>
        <v>0</v>
      </c>
      <c r="U89" s="41"/>
      <c r="V89" s="41"/>
      <c r="W89" s="41"/>
      <c r="X89" s="41"/>
      <c r="Y89" s="41"/>
      <c r="Z89" s="41"/>
      <c r="AA89" s="41"/>
      <c r="AB89" s="41"/>
      <c r="AC89" s="41"/>
      <c r="AD89" s="41"/>
      <c r="AE89" s="41"/>
      <c r="AR89" s="228" t="s">
        <v>226</v>
      </c>
      <c r="AT89" s="228" t="s">
        <v>190</v>
      </c>
      <c r="AU89" s="228" t="s">
        <v>79</v>
      </c>
      <c r="AY89" s="20" t="s">
        <v>186</v>
      </c>
      <c r="BE89" s="229">
        <f>IF(N89="základní",J89,0)</f>
        <v>0</v>
      </c>
      <c r="BF89" s="229">
        <f>IF(N89="snížená",J89,0)</f>
        <v>0</v>
      </c>
      <c r="BG89" s="229">
        <f>IF(N89="zákl. přenesená",J89,0)</f>
        <v>0</v>
      </c>
      <c r="BH89" s="229">
        <f>IF(N89="sníž. přenesená",J89,0)</f>
        <v>0</v>
      </c>
      <c r="BI89" s="229">
        <f>IF(N89="nulová",J89,0)</f>
        <v>0</v>
      </c>
      <c r="BJ89" s="20" t="s">
        <v>79</v>
      </c>
      <c r="BK89" s="229">
        <f>ROUND(I89*H89,2)</f>
        <v>0</v>
      </c>
      <c r="BL89" s="20" t="s">
        <v>226</v>
      </c>
      <c r="BM89" s="228" t="s">
        <v>745</v>
      </c>
    </row>
    <row r="90" s="2" customFormat="1">
      <c r="A90" s="41"/>
      <c r="B90" s="42"/>
      <c r="C90" s="43"/>
      <c r="D90" s="230" t="s">
        <v>196</v>
      </c>
      <c r="E90" s="43"/>
      <c r="F90" s="231" t="s">
        <v>744</v>
      </c>
      <c r="G90" s="43"/>
      <c r="H90" s="43"/>
      <c r="I90" s="232"/>
      <c r="J90" s="43"/>
      <c r="K90" s="43"/>
      <c r="L90" s="47"/>
      <c r="M90" s="233"/>
      <c r="N90" s="234"/>
      <c r="O90" s="87"/>
      <c r="P90" s="87"/>
      <c r="Q90" s="87"/>
      <c r="R90" s="87"/>
      <c r="S90" s="87"/>
      <c r="T90" s="88"/>
      <c r="U90" s="41"/>
      <c r="V90" s="41"/>
      <c r="W90" s="41"/>
      <c r="X90" s="41"/>
      <c r="Y90" s="41"/>
      <c r="Z90" s="41"/>
      <c r="AA90" s="41"/>
      <c r="AB90" s="41"/>
      <c r="AC90" s="41"/>
      <c r="AD90" s="41"/>
      <c r="AE90" s="41"/>
      <c r="AT90" s="20" t="s">
        <v>196</v>
      </c>
      <c r="AU90" s="20" t="s">
        <v>79</v>
      </c>
    </row>
    <row r="91" s="2" customFormat="1">
      <c r="A91" s="41"/>
      <c r="B91" s="42"/>
      <c r="C91" s="43"/>
      <c r="D91" s="241" t="s">
        <v>229</v>
      </c>
      <c r="E91" s="43"/>
      <c r="F91" s="242" t="s">
        <v>746</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229</v>
      </c>
      <c r="AU91" s="20" t="s">
        <v>79</v>
      </c>
    </row>
    <row r="92" s="2" customFormat="1">
      <c r="A92" s="41"/>
      <c r="B92" s="42"/>
      <c r="C92" s="43"/>
      <c r="D92" s="230" t="s">
        <v>197</v>
      </c>
      <c r="E92" s="43"/>
      <c r="F92" s="235" t="s">
        <v>747</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197</v>
      </c>
      <c r="AU92" s="20" t="s">
        <v>79</v>
      </c>
    </row>
    <row r="93" s="14" customFormat="1">
      <c r="A93" s="14"/>
      <c r="B93" s="253"/>
      <c r="C93" s="254"/>
      <c r="D93" s="230" t="s">
        <v>232</v>
      </c>
      <c r="E93" s="255" t="s">
        <v>19</v>
      </c>
      <c r="F93" s="256" t="s">
        <v>748</v>
      </c>
      <c r="G93" s="254"/>
      <c r="H93" s="257">
        <v>32</v>
      </c>
      <c r="I93" s="258"/>
      <c r="J93" s="254"/>
      <c r="K93" s="254"/>
      <c r="L93" s="259"/>
      <c r="M93" s="260"/>
      <c r="N93" s="261"/>
      <c r="O93" s="261"/>
      <c r="P93" s="261"/>
      <c r="Q93" s="261"/>
      <c r="R93" s="261"/>
      <c r="S93" s="261"/>
      <c r="T93" s="262"/>
      <c r="U93" s="14"/>
      <c r="V93" s="14"/>
      <c r="W93" s="14"/>
      <c r="X93" s="14"/>
      <c r="Y93" s="14"/>
      <c r="Z93" s="14"/>
      <c r="AA93" s="14"/>
      <c r="AB93" s="14"/>
      <c r="AC93" s="14"/>
      <c r="AD93" s="14"/>
      <c r="AE93" s="14"/>
      <c r="AT93" s="263" t="s">
        <v>232</v>
      </c>
      <c r="AU93" s="263" t="s">
        <v>79</v>
      </c>
      <c r="AV93" s="14" t="s">
        <v>81</v>
      </c>
      <c r="AW93" s="14" t="s">
        <v>33</v>
      </c>
      <c r="AX93" s="14" t="s">
        <v>79</v>
      </c>
      <c r="AY93" s="263" t="s">
        <v>186</v>
      </c>
    </row>
    <row r="94" s="12" customFormat="1" ht="25.92" customHeight="1">
      <c r="A94" s="12"/>
      <c r="B94" s="200"/>
      <c r="C94" s="201"/>
      <c r="D94" s="202" t="s">
        <v>71</v>
      </c>
      <c r="E94" s="203" t="s">
        <v>698</v>
      </c>
      <c r="F94" s="203" t="s">
        <v>471</v>
      </c>
      <c r="G94" s="201"/>
      <c r="H94" s="201"/>
      <c r="I94" s="204"/>
      <c r="J94" s="205">
        <f>BK94</f>
        <v>0</v>
      </c>
      <c r="K94" s="201"/>
      <c r="L94" s="206"/>
      <c r="M94" s="207"/>
      <c r="N94" s="208"/>
      <c r="O94" s="208"/>
      <c r="P94" s="209">
        <f>SUM(P95:P98)</f>
        <v>0</v>
      </c>
      <c r="Q94" s="208"/>
      <c r="R94" s="209">
        <f>SUM(R95:R98)</f>
        <v>0</v>
      </c>
      <c r="S94" s="208"/>
      <c r="T94" s="210">
        <f>SUM(T95:T98)</f>
        <v>0</v>
      </c>
      <c r="U94" s="12"/>
      <c r="V94" s="12"/>
      <c r="W94" s="12"/>
      <c r="X94" s="12"/>
      <c r="Y94" s="12"/>
      <c r="Z94" s="12"/>
      <c r="AA94" s="12"/>
      <c r="AB94" s="12"/>
      <c r="AC94" s="12"/>
      <c r="AD94" s="12"/>
      <c r="AE94" s="12"/>
      <c r="AR94" s="211" t="s">
        <v>79</v>
      </c>
      <c r="AT94" s="212" t="s">
        <v>71</v>
      </c>
      <c r="AU94" s="212" t="s">
        <v>72</v>
      </c>
      <c r="AY94" s="211" t="s">
        <v>186</v>
      </c>
      <c r="BK94" s="213">
        <f>SUM(BK95:BK98)</f>
        <v>0</v>
      </c>
    </row>
    <row r="95" s="2" customFormat="1" ht="16.5" customHeight="1">
      <c r="A95" s="41"/>
      <c r="B95" s="42"/>
      <c r="C95" s="216" t="s">
        <v>749</v>
      </c>
      <c r="D95" s="240" t="s">
        <v>190</v>
      </c>
      <c r="E95" s="218" t="s">
        <v>473</v>
      </c>
      <c r="F95" s="219" t="s">
        <v>474</v>
      </c>
      <c r="G95" s="220" t="s">
        <v>324</v>
      </c>
      <c r="H95" s="278"/>
      <c r="I95" s="222"/>
      <c r="J95" s="223">
        <f>ROUND(I95*H95,2)</f>
        <v>0</v>
      </c>
      <c r="K95" s="219" t="s">
        <v>225</v>
      </c>
      <c r="L95" s="47"/>
      <c r="M95" s="224" t="s">
        <v>19</v>
      </c>
      <c r="N95" s="225" t="s">
        <v>43</v>
      </c>
      <c r="O95" s="87"/>
      <c r="P95" s="226">
        <f>O95*H95</f>
        <v>0</v>
      </c>
      <c r="Q95" s="226">
        <v>0</v>
      </c>
      <c r="R95" s="226">
        <f>Q95*H95</f>
        <v>0</v>
      </c>
      <c r="S95" s="226">
        <v>0</v>
      </c>
      <c r="T95" s="227">
        <f>S95*H95</f>
        <v>0</v>
      </c>
      <c r="U95" s="41"/>
      <c r="V95" s="41"/>
      <c r="W95" s="41"/>
      <c r="X95" s="41"/>
      <c r="Y95" s="41"/>
      <c r="Z95" s="41"/>
      <c r="AA95" s="41"/>
      <c r="AB95" s="41"/>
      <c r="AC95" s="41"/>
      <c r="AD95" s="41"/>
      <c r="AE95" s="41"/>
      <c r="AR95" s="228" t="s">
        <v>226</v>
      </c>
      <c r="AT95" s="228" t="s">
        <v>190</v>
      </c>
      <c r="AU95" s="228" t="s">
        <v>79</v>
      </c>
      <c r="AY95" s="20" t="s">
        <v>186</v>
      </c>
      <c r="BE95" s="229">
        <f>IF(N95="základní",J95,0)</f>
        <v>0</v>
      </c>
      <c r="BF95" s="229">
        <f>IF(N95="snížená",J95,0)</f>
        <v>0</v>
      </c>
      <c r="BG95" s="229">
        <f>IF(N95="zákl. přenesená",J95,0)</f>
        <v>0</v>
      </c>
      <c r="BH95" s="229">
        <f>IF(N95="sníž. přenesená",J95,0)</f>
        <v>0</v>
      </c>
      <c r="BI95" s="229">
        <f>IF(N95="nulová",J95,0)</f>
        <v>0</v>
      </c>
      <c r="BJ95" s="20" t="s">
        <v>79</v>
      </c>
      <c r="BK95" s="229">
        <f>ROUND(I95*H95,2)</f>
        <v>0</v>
      </c>
      <c r="BL95" s="20" t="s">
        <v>226</v>
      </c>
      <c r="BM95" s="228" t="s">
        <v>750</v>
      </c>
    </row>
    <row r="96" s="2" customFormat="1">
      <c r="A96" s="41"/>
      <c r="B96" s="42"/>
      <c r="C96" s="43"/>
      <c r="D96" s="230" t="s">
        <v>196</v>
      </c>
      <c r="E96" s="43"/>
      <c r="F96" s="231" t="s">
        <v>474</v>
      </c>
      <c r="G96" s="43"/>
      <c r="H96" s="43"/>
      <c r="I96" s="232"/>
      <c r="J96" s="43"/>
      <c r="K96" s="43"/>
      <c r="L96" s="47"/>
      <c r="M96" s="233"/>
      <c r="N96" s="234"/>
      <c r="O96" s="87"/>
      <c r="P96" s="87"/>
      <c r="Q96" s="87"/>
      <c r="R96" s="87"/>
      <c r="S96" s="87"/>
      <c r="T96" s="88"/>
      <c r="U96" s="41"/>
      <c r="V96" s="41"/>
      <c r="W96" s="41"/>
      <c r="X96" s="41"/>
      <c r="Y96" s="41"/>
      <c r="Z96" s="41"/>
      <c r="AA96" s="41"/>
      <c r="AB96" s="41"/>
      <c r="AC96" s="41"/>
      <c r="AD96" s="41"/>
      <c r="AE96" s="41"/>
      <c r="AT96" s="20" t="s">
        <v>196</v>
      </c>
      <c r="AU96" s="20" t="s">
        <v>79</v>
      </c>
    </row>
    <row r="97" s="2" customFormat="1">
      <c r="A97" s="41"/>
      <c r="B97" s="42"/>
      <c r="C97" s="43"/>
      <c r="D97" s="241" t="s">
        <v>229</v>
      </c>
      <c r="E97" s="43"/>
      <c r="F97" s="242" t="s">
        <v>476</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229</v>
      </c>
      <c r="AU97" s="20" t="s">
        <v>79</v>
      </c>
    </row>
    <row r="98" s="2" customFormat="1">
      <c r="A98" s="41"/>
      <c r="B98" s="42"/>
      <c r="C98" s="43"/>
      <c r="D98" s="230" t="s">
        <v>197</v>
      </c>
      <c r="E98" s="43"/>
      <c r="F98" s="235" t="s">
        <v>477</v>
      </c>
      <c r="G98" s="43"/>
      <c r="H98" s="43"/>
      <c r="I98" s="232"/>
      <c r="J98" s="43"/>
      <c r="K98" s="43"/>
      <c r="L98" s="47"/>
      <c r="M98" s="236"/>
      <c r="N98" s="237"/>
      <c r="O98" s="238"/>
      <c r="P98" s="238"/>
      <c r="Q98" s="238"/>
      <c r="R98" s="238"/>
      <c r="S98" s="238"/>
      <c r="T98" s="239"/>
      <c r="U98" s="41"/>
      <c r="V98" s="41"/>
      <c r="W98" s="41"/>
      <c r="X98" s="41"/>
      <c r="Y98" s="41"/>
      <c r="Z98" s="41"/>
      <c r="AA98" s="41"/>
      <c r="AB98" s="41"/>
      <c r="AC98" s="41"/>
      <c r="AD98" s="41"/>
      <c r="AE98" s="41"/>
      <c r="AT98" s="20" t="s">
        <v>197</v>
      </c>
      <c r="AU98" s="20" t="s">
        <v>79</v>
      </c>
    </row>
    <row r="99" s="2" customFormat="1" ht="6.96" customHeight="1">
      <c r="A99" s="41"/>
      <c r="B99" s="62"/>
      <c r="C99" s="63"/>
      <c r="D99" s="63"/>
      <c r="E99" s="63"/>
      <c r="F99" s="63"/>
      <c r="G99" s="63"/>
      <c r="H99" s="63"/>
      <c r="I99" s="63"/>
      <c r="J99" s="63"/>
      <c r="K99" s="63"/>
      <c r="L99" s="47"/>
      <c r="M99" s="41"/>
      <c r="O99" s="41"/>
      <c r="P99" s="41"/>
      <c r="Q99" s="41"/>
      <c r="R99" s="41"/>
      <c r="S99" s="41"/>
      <c r="T99" s="41"/>
      <c r="U99" s="41"/>
      <c r="V99" s="41"/>
      <c r="W99" s="41"/>
      <c r="X99" s="41"/>
      <c r="Y99" s="41"/>
      <c r="Z99" s="41"/>
      <c r="AA99" s="41"/>
      <c r="AB99" s="41"/>
      <c r="AC99" s="41"/>
      <c r="AD99" s="41"/>
      <c r="AE99" s="41"/>
    </row>
  </sheetData>
  <sheetProtection sheet="1" autoFilter="0" formatColumns="0" formatRows="0" objects="1" scenarios="1" spinCount="100000" saltValue="0hUinXGMppqrzk70Qvzn6V4JxikpmEl8g7I1hP501jxWNwcBM9Hfh7V+9oEwX6WoBH28So7LUsthNCel97bFRA==" hashValue="t3HTrSo9Oo/91Id203xhsWqTl9JYiAkFd7aqLzgaIDxL5tGbuX6F3bgmX9bqIXYqOO4vpGtwet5x9DEFGl8f0w==" algorithmName="SHA-512" password="B0C9"/>
  <autoFilter ref="C86:K98"/>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1" r:id="rId1" display="https://podminky.urs.cz/item/CS_URS_2024_02/741420022"/>
    <hyperlink ref="F97" r:id="rId2" display="https://podminky.urs.cz/item/CS_URS_2024_02/998741201"/>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155</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751</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ROUND((SUM(BE87:BE100)),  2)</f>
        <v>0</v>
      </c>
      <c r="G35" s="41"/>
      <c r="H35" s="41"/>
      <c r="I35" s="161">
        <v>0.20999999999999999</v>
      </c>
      <c r="J35" s="160">
        <f>ROUND(((SUM(BE87:BE100))*I35),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ROUND((SUM(BF87:BF100)),  2)</f>
        <v>0</v>
      </c>
      <c r="G36" s="41"/>
      <c r="H36" s="41"/>
      <c r="I36" s="161">
        <v>0.12</v>
      </c>
      <c r="J36" s="160">
        <f>ROUND(((SUM(BF87:BF100))*I36),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ROUND((SUM(BG87:BG100)),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ROUND((SUM(BH87:BH100)),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ROUND((SUM(BI87:BI100)),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710_700 - Strojovna SHZ Sheltry - Silnoproudé rozvody vč. osvětlení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479</v>
      </c>
      <c r="E64" s="181"/>
      <c r="F64" s="181"/>
      <c r="G64" s="181"/>
      <c r="H64" s="181"/>
      <c r="I64" s="181"/>
      <c r="J64" s="182">
        <f>J88</f>
        <v>0</v>
      </c>
      <c r="K64" s="179"/>
      <c r="L64" s="183"/>
      <c r="S64" s="9"/>
      <c r="T64" s="9"/>
      <c r="U64" s="9"/>
      <c r="V64" s="9"/>
      <c r="W64" s="9"/>
      <c r="X64" s="9"/>
      <c r="Y64" s="9"/>
      <c r="Z64" s="9"/>
      <c r="AA64" s="9"/>
      <c r="AB64" s="9"/>
      <c r="AC64" s="9"/>
      <c r="AD64" s="9"/>
      <c r="AE64" s="9"/>
    </row>
    <row r="65" s="9" customFormat="1" ht="24.96" customHeight="1">
      <c r="A65" s="9"/>
      <c r="B65" s="178"/>
      <c r="C65" s="179"/>
      <c r="D65" s="180" t="s">
        <v>402</v>
      </c>
      <c r="E65" s="181"/>
      <c r="F65" s="181"/>
      <c r="G65" s="181"/>
      <c r="H65" s="181"/>
      <c r="I65" s="181"/>
      <c r="J65" s="182">
        <f>J96</f>
        <v>0</v>
      </c>
      <c r="K65" s="179"/>
      <c r="L65" s="183"/>
      <c r="S65" s="9"/>
      <c r="T65" s="9"/>
      <c r="U65" s="9"/>
      <c r="V65" s="9"/>
      <c r="W65" s="9"/>
      <c r="X65" s="9"/>
      <c r="Y65" s="9"/>
      <c r="Z65" s="9"/>
      <c r="AA65" s="9"/>
      <c r="AB65" s="9"/>
      <c r="AC65" s="9"/>
      <c r="AD65" s="9"/>
      <c r="AE65" s="9"/>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SO 710_700 - Strojovna SHZ Sheltry - Silnoproudé rozvody vč. osvětlení</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P88+P96</f>
        <v>0</v>
      </c>
      <c r="Q87" s="99"/>
      <c r="R87" s="197">
        <f>R88+R96</f>
        <v>0</v>
      </c>
      <c r="S87" s="99"/>
      <c r="T87" s="198">
        <f>T88+T96</f>
        <v>0</v>
      </c>
      <c r="U87" s="41"/>
      <c r="V87" s="41"/>
      <c r="W87" s="41"/>
      <c r="X87" s="41"/>
      <c r="Y87" s="41"/>
      <c r="Z87" s="41"/>
      <c r="AA87" s="41"/>
      <c r="AB87" s="41"/>
      <c r="AC87" s="41"/>
      <c r="AD87" s="41"/>
      <c r="AE87" s="41"/>
      <c r="AT87" s="20" t="s">
        <v>71</v>
      </c>
      <c r="AU87" s="20" t="s">
        <v>168</v>
      </c>
      <c r="BK87" s="199">
        <f>BK88+BK96</f>
        <v>0</v>
      </c>
    </row>
    <row r="88" s="12" customFormat="1" ht="25.92" customHeight="1">
      <c r="A88" s="12"/>
      <c r="B88" s="200"/>
      <c r="C88" s="201"/>
      <c r="D88" s="202" t="s">
        <v>71</v>
      </c>
      <c r="E88" s="203" t="s">
        <v>480</v>
      </c>
      <c r="F88" s="203" t="s">
        <v>431</v>
      </c>
      <c r="G88" s="201"/>
      <c r="H88" s="201"/>
      <c r="I88" s="204"/>
      <c r="J88" s="205">
        <f>BK88</f>
        <v>0</v>
      </c>
      <c r="K88" s="201"/>
      <c r="L88" s="206"/>
      <c r="M88" s="207"/>
      <c r="N88" s="208"/>
      <c r="O88" s="208"/>
      <c r="P88" s="209">
        <f>SUM(P89:P95)</f>
        <v>0</v>
      </c>
      <c r="Q88" s="208"/>
      <c r="R88" s="209">
        <f>SUM(R89:R95)</f>
        <v>0</v>
      </c>
      <c r="S88" s="208"/>
      <c r="T88" s="210">
        <f>SUM(T89:T95)</f>
        <v>0</v>
      </c>
      <c r="U88" s="12"/>
      <c r="V88" s="12"/>
      <c r="W88" s="12"/>
      <c r="X88" s="12"/>
      <c r="Y88" s="12"/>
      <c r="Z88" s="12"/>
      <c r="AA88" s="12"/>
      <c r="AB88" s="12"/>
      <c r="AC88" s="12"/>
      <c r="AD88" s="12"/>
      <c r="AE88" s="12"/>
      <c r="AR88" s="211" t="s">
        <v>79</v>
      </c>
      <c r="AT88" s="212" t="s">
        <v>71</v>
      </c>
      <c r="AU88" s="212" t="s">
        <v>72</v>
      </c>
      <c r="AY88" s="211" t="s">
        <v>186</v>
      </c>
      <c r="BK88" s="213">
        <f>SUM(BK89:BK95)</f>
        <v>0</v>
      </c>
    </row>
    <row r="89" s="2" customFormat="1" ht="16.5" customHeight="1">
      <c r="A89" s="41"/>
      <c r="B89" s="42"/>
      <c r="C89" s="216" t="s">
        <v>752</v>
      </c>
      <c r="D89" s="275" t="s">
        <v>190</v>
      </c>
      <c r="E89" s="218" t="s">
        <v>433</v>
      </c>
      <c r="F89" s="219" t="s">
        <v>434</v>
      </c>
      <c r="G89" s="220" t="s">
        <v>224</v>
      </c>
      <c r="H89" s="221">
        <v>19</v>
      </c>
      <c r="I89" s="222"/>
      <c r="J89" s="223">
        <f>ROUND(I89*H89,2)</f>
        <v>0</v>
      </c>
      <c r="K89" s="219" t="s">
        <v>19</v>
      </c>
      <c r="L89" s="47"/>
      <c r="M89" s="224" t="s">
        <v>19</v>
      </c>
      <c r="N89" s="225" t="s">
        <v>43</v>
      </c>
      <c r="O89" s="87"/>
      <c r="P89" s="226">
        <f>O89*H89</f>
        <v>0</v>
      </c>
      <c r="Q89" s="226">
        <v>0</v>
      </c>
      <c r="R89" s="226">
        <f>Q89*H89</f>
        <v>0</v>
      </c>
      <c r="S89" s="226">
        <v>0</v>
      </c>
      <c r="T89" s="227">
        <f>S89*H89</f>
        <v>0</v>
      </c>
      <c r="U89" s="41"/>
      <c r="V89" s="41"/>
      <c r="W89" s="41"/>
      <c r="X89" s="41"/>
      <c r="Y89" s="41"/>
      <c r="Z89" s="41"/>
      <c r="AA89" s="41"/>
      <c r="AB89" s="41"/>
      <c r="AC89" s="41"/>
      <c r="AD89" s="41"/>
      <c r="AE89" s="41"/>
      <c r="AR89" s="228" t="s">
        <v>226</v>
      </c>
      <c r="AT89" s="228" t="s">
        <v>190</v>
      </c>
      <c r="AU89" s="228" t="s">
        <v>79</v>
      </c>
      <c r="AY89" s="20" t="s">
        <v>186</v>
      </c>
      <c r="BE89" s="229">
        <f>IF(N89="základní",J89,0)</f>
        <v>0</v>
      </c>
      <c r="BF89" s="229">
        <f>IF(N89="snížená",J89,0)</f>
        <v>0</v>
      </c>
      <c r="BG89" s="229">
        <f>IF(N89="zákl. přenesená",J89,0)</f>
        <v>0</v>
      </c>
      <c r="BH89" s="229">
        <f>IF(N89="sníž. přenesená",J89,0)</f>
        <v>0</v>
      </c>
      <c r="BI89" s="229">
        <f>IF(N89="nulová",J89,0)</f>
        <v>0</v>
      </c>
      <c r="BJ89" s="20" t="s">
        <v>79</v>
      </c>
      <c r="BK89" s="229">
        <f>ROUND(I89*H89,2)</f>
        <v>0</v>
      </c>
      <c r="BL89" s="20" t="s">
        <v>226</v>
      </c>
      <c r="BM89" s="228" t="s">
        <v>753</v>
      </c>
    </row>
    <row r="90" s="2" customFormat="1">
      <c r="A90" s="41"/>
      <c r="B90" s="42"/>
      <c r="C90" s="43"/>
      <c r="D90" s="230" t="s">
        <v>196</v>
      </c>
      <c r="E90" s="43"/>
      <c r="F90" s="231" t="s">
        <v>434</v>
      </c>
      <c r="G90" s="43"/>
      <c r="H90" s="43"/>
      <c r="I90" s="232"/>
      <c r="J90" s="43"/>
      <c r="K90" s="43"/>
      <c r="L90" s="47"/>
      <c r="M90" s="233"/>
      <c r="N90" s="234"/>
      <c r="O90" s="87"/>
      <c r="P90" s="87"/>
      <c r="Q90" s="87"/>
      <c r="R90" s="87"/>
      <c r="S90" s="87"/>
      <c r="T90" s="88"/>
      <c r="U90" s="41"/>
      <c r="V90" s="41"/>
      <c r="W90" s="41"/>
      <c r="X90" s="41"/>
      <c r="Y90" s="41"/>
      <c r="Z90" s="41"/>
      <c r="AA90" s="41"/>
      <c r="AB90" s="41"/>
      <c r="AC90" s="41"/>
      <c r="AD90" s="41"/>
      <c r="AE90" s="41"/>
      <c r="AT90" s="20" t="s">
        <v>196</v>
      </c>
      <c r="AU90" s="20" t="s">
        <v>79</v>
      </c>
    </row>
    <row r="91" s="2" customFormat="1" ht="16.5" customHeight="1">
      <c r="A91" s="41"/>
      <c r="B91" s="42"/>
      <c r="C91" s="216" t="s">
        <v>646</v>
      </c>
      <c r="D91" s="240" t="s">
        <v>190</v>
      </c>
      <c r="E91" s="218" t="s">
        <v>743</v>
      </c>
      <c r="F91" s="219" t="s">
        <v>744</v>
      </c>
      <c r="G91" s="220" t="s">
        <v>302</v>
      </c>
      <c r="H91" s="221">
        <v>32</v>
      </c>
      <c r="I91" s="222"/>
      <c r="J91" s="223">
        <f>ROUND(I91*H91,2)</f>
        <v>0</v>
      </c>
      <c r="K91" s="219" t="s">
        <v>225</v>
      </c>
      <c r="L91" s="47"/>
      <c r="M91" s="224" t="s">
        <v>19</v>
      </c>
      <c r="N91" s="225" t="s">
        <v>43</v>
      </c>
      <c r="O91" s="87"/>
      <c r="P91" s="226">
        <f>O91*H91</f>
        <v>0</v>
      </c>
      <c r="Q91" s="226">
        <v>0</v>
      </c>
      <c r="R91" s="226">
        <f>Q91*H91</f>
        <v>0</v>
      </c>
      <c r="S91" s="226">
        <v>0</v>
      </c>
      <c r="T91" s="227">
        <f>S91*H91</f>
        <v>0</v>
      </c>
      <c r="U91" s="41"/>
      <c r="V91" s="41"/>
      <c r="W91" s="41"/>
      <c r="X91" s="41"/>
      <c r="Y91" s="41"/>
      <c r="Z91" s="41"/>
      <c r="AA91" s="41"/>
      <c r="AB91" s="41"/>
      <c r="AC91" s="41"/>
      <c r="AD91" s="41"/>
      <c r="AE91" s="41"/>
      <c r="AR91" s="228" t="s">
        <v>226</v>
      </c>
      <c r="AT91" s="228" t="s">
        <v>190</v>
      </c>
      <c r="AU91" s="228" t="s">
        <v>79</v>
      </c>
      <c r="AY91" s="20" t="s">
        <v>186</v>
      </c>
      <c r="BE91" s="229">
        <f>IF(N91="základní",J91,0)</f>
        <v>0</v>
      </c>
      <c r="BF91" s="229">
        <f>IF(N91="snížená",J91,0)</f>
        <v>0</v>
      </c>
      <c r="BG91" s="229">
        <f>IF(N91="zákl. přenesená",J91,0)</f>
        <v>0</v>
      </c>
      <c r="BH91" s="229">
        <f>IF(N91="sníž. přenesená",J91,0)</f>
        <v>0</v>
      </c>
      <c r="BI91" s="229">
        <f>IF(N91="nulová",J91,0)</f>
        <v>0</v>
      </c>
      <c r="BJ91" s="20" t="s">
        <v>79</v>
      </c>
      <c r="BK91" s="229">
        <f>ROUND(I91*H91,2)</f>
        <v>0</v>
      </c>
      <c r="BL91" s="20" t="s">
        <v>226</v>
      </c>
      <c r="BM91" s="228" t="s">
        <v>275</v>
      </c>
    </row>
    <row r="92" s="2" customFormat="1">
      <c r="A92" s="41"/>
      <c r="B92" s="42"/>
      <c r="C92" s="43"/>
      <c r="D92" s="230" t="s">
        <v>196</v>
      </c>
      <c r="E92" s="43"/>
      <c r="F92" s="231" t="s">
        <v>744</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196</v>
      </c>
      <c r="AU92" s="20" t="s">
        <v>79</v>
      </c>
    </row>
    <row r="93" s="2" customFormat="1">
      <c r="A93" s="41"/>
      <c r="B93" s="42"/>
      <c r="C93" s="43"/>
      <c r="D93" s="241" t="s">
        <v>229</v>
      </c>
      <c r="E93" s="43"/>
      <c r="F93" s="242" t="s">
        <v>746</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229</v>
      </c>
      <c r="AU93" s="20" t="s">
        <v>79</v>
      </c>
    </row>
    <row r="94" s="2" customFormat="1">
      <c r="A94" s="41"/>
      <c r="B94" s="42"/>
      <c r="C94" s="43"/>
      <c r="D94" s="230" t="s">
        <v>197</v>
      </c>
      <c r="E94" s="43"/>
      <c r="F94" s="235" t="s">
        <v>747</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197</v>
      </c>
      <c r="AU94" s="20" t="s">
        <v>79</v>
      </c>
    </row>
    <row r="95" s="14" customFormat="1">
      <c r="A95" s="14"/>
      <c r="B95" s="253"/>
      <c r="C95" s="254"/>
      <c r="D95" s="230" t="s">
        <v>232</v>
      </c>
      <c r="E95" s="255" t="s">
        <v>19</v>
      </c>
      <c r="F95" s="256" t="s">
        <v>748</v>
      </c>
      <c r="G95" s="254"/>
      <c r="H95" s="257">
        <v>32</v>
      </c>
      <c r="I95" s="258"/>
      <c r="J95" s="254"/>
      <c r="K95" s="254"/>
      <c r="L95" s="259"/>
      <c r="M95" s="260"/>
      <c r="N95" s="261"/>
      <c r="O95" s="261"/>
      <c r="P95" s="261"/>
      <c r="Q95" s="261"/>
      <c r="R95" s="261"/>
      <c r="S95" s="261"/>
      <c r="T95" s="262"/>
      <c r="U95" s="14"/>
      <c r="V95" s="14"/>
      <c r="W95" s="14"/>
      <c r="X95" s="14"/>
      <c r="Y95" s="14"/>
      <c r="Z95" s="14"/>
      <c r="AA95" s="14"/>
      <c r="AB95" s="14"/>
      <c r="AC95" s="14"/>
      <c r="AD95" s="14"/>
      <c r="AE95" s="14"/>
      <c r="AT95" s="263" t="s">
        <v>232</v>
      </c>
      <c r="AU95" s="263" t="s">
        <v>79</v>
      </c>
      <c r="AV95" s="14" t="s">
        <v>81</v>
      </c>
      <c r="AW95" s="14" t="s">
        <v>33</v>
      </c>
      <c r="AX95" s="14" t="s">
        <v>79</v>
      </c>
      <c r="AY95" s="263" t="s">
        <v>186</v>
      </c>
    </row>
    <row r="96" s="12" customFormat="1" ht="25.92" customHeight="1">
      <c r="A96" s="12"/>
      <c r="B96" s="200"/>
      <c r="C96" s="201"/>
      <c r="D96" s="202" t="s">
        <v>71</v>
      </c>
      <c r="E96" s="203" t="s">
        <v>292</v>
      </c>
      <c r="F96" s="203" t="s">
        <v>471</v>
      </c>
      <c r="G96" s="201"/>
      <c r="H96" s="201"/>
      <c r="I96" s="204"/>
      <c r="J96" s="205">
        <f>BK96</f>
        <v>0</v>
      </c>
      <c r="K96" s="201"/>
      <c r="L96" s="206"/>
      <c r="M96" s="207"/>
      <c r="N96" s="208"/>
      <c r="O96" s="208"/>
      <c r="P96" s="209">
        <f>SUM(P97:P100)</f>
        <v>0</v>
      </c>
      <c r="Q96" s="208"/>
      <c r="R96" s="209">
        <f>SUM(R97:R100)</f>
        <v>0</v>
      </c>
      <c r="S96" s="208"/>
      <c r="T96" s="210">
        <f>SUM(T97:T100)</f>
        <v>0</v>
      </c>
      <c r="U96" s="12"/>
      <c r="V96" s="12"/>
      <c r="W96" s="12"/>
      <c r="X96" s="12"/>
      <c r="Y96" s="12"/>
      <c r="Z96" s="12"/>
      <c r="AA96" s="12"/>
      <c r="AB96" s="12"/>
      <c r="AC96" s="12"/>
      <c r="AD96" s="12"/>
      <c r="AE96" s="12"/>
      <c r="AR96" s="211" t="s">
        <v>79</v>
      </c>
      <c r="AT96" s="212" t="s">
        <v>71</v>
      </c>
      <c r="AU96" s="212" t="s">
        <v>72</v>
      </c>
      <c r="AY96" s="211" t="s">
        <v>186</v>
      </c>
      <c r="BK96" s="213">
        <f>SUM(BK97:BK100)</f>
        <v>0</v>
      </c>
    </row>
    <row r="97" s="2" customFormat="1" ht="16.5" customHeight="1">
      <c r="A97" s="41"/>
      <c r="B97" s="42"/>
      <c r="C97" s="216" t="s">
        <v>754</v>
      </c>
      <c r="D97" s="240" t="s">
        <v>190</v>
      </c>
      <c r="E97" s="218" t="s">
        <v>473</v>
      </c>
      <c r="F97" s="219" t="s">
        <v>474</v>
      </c>
      <c r="G97" s="220" t="s">
        <v>324</v>
      </c>
      <c r="H97" s="278"/>
      <c r="I97" s="222"/>
      <c r="J97" s="223">
        <f>ROUND(I97*H97,2)</f>
        <v>0</v>
      </c>
      <c r="K97" s="219" t="s">
        <v>225</v>
      </c>
      <c r="L97" s="47"/>
      <c r="M97" s="224" t="s">
        <v>19</v>
      </c>
      <c r="N97" s="225" t="s">
        <v>43</v>
      </c>
      <c r="O97" s="87"/>
      <c r="P97" s="226">
        <f>O97*H97</f>
        <v>0</v>
      </c>
      <c r="Q97" s="226">
        <v>0</v>
      </c>
      <c r="R97" s="226">
        <f>Q97*H97</f>
        <v>0</v>
      </c>
      <c r="S97" s="226">
        <v>0</v>
      </c>
      <c r="T97" s="227">
        <f>S97*H97</f>
        <v>0</v>
      </c>
      <c r="U97" s="41"/>
      <c r="V97" s="41"/>
      <c r="W97" s="41"/>
      <c r="X97" s="41"/>
      <c r="Y97" s="41"/>
      <c r="Z97" s="41"/>
      <c r="AA97" s="41"/>
      <c r="AB97" s="41"/>
      <c r="AC97" s="41"/>
      <c r="AD97" s="41"/>
      <c r="AE97" s="41"/>
      <c r="AR97" s="228" t="s">
        <v>226</v>
      </c>
      <c r="AT97" s="228" t="s">
        <v>190</v>
      </c>
      <c r="AU97" s="228" t="s">
        <v>79</v>
      </c>
      <c r="AY97" s="20" t="s">
        <v>186</v>
      </c>
      <c r="BE97" s="229">
        <f>IF(N97="základní",J97,0)</f>
        <v>0</v>
      </c>
      <c r="BF97" s="229">
        <f>IF(N97="snížená",J97,0)</f>
        <v>0</v>
      </c>
      <c r="BG97" s="229">
        <f>IF(N97="zákl. přenesená",J97,0)</f>
        <v>0</v>
      </c>
      <c r="BH97" s="229">
        <f>IF(N97="sníž. přenesená",J97,0)</f>
        <v>0</v>
      </c>
      <c r="BI97" s="229">
        <f>IF(N97="nulová",J97,0)</f>
        <v>0</v>
      </c>
      <c r="BJ97" s="20" t="s">
        <v>79</v>
      </c>
      <c r="BK97" s="229">
        <f>ROUND(I97*H97,2)</f>
        <v>0</v>
      </c>
      <c r="BL97" s="20" t="s">
        <v>226</v>
      </c>
      <c r="BM97" s="228" t="s">
        <v>755</v>
      </c>
    </row>
    <row r="98" s="2" customFormat="1">
      <c r="A98" s="41"/>
      <c r="B98" s="42"/>
      <c r="C98" s="43"/>
      <c r="D98" s="230" t="s">
        <v>196</v>
      </c>
      <c r="E98" s="43"/>
      <c r="F98" s="231" t="s">
        <v>474</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196</v>
      </c>
      <c r="AU98" s="20" t="s">
        <v>79</v>
      </c>
    </row>
    <row r="99" s="2" customFormat="1">
      <c r="A99" s="41"/>
      <c r="B99" s="42"/>
      <c r="C99" s="43"/>
      <c r="D99" s="241" t="s">
        <v>229</v>
      </c>
      <c r="E99" s="43"/>
      <c r="F99" s="242" t="s">
        <v>476</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229</v>
      </c>
      <c r="AU99" s="20" t="s">
        <v>79</v>
      </c>
    </row>
    <row r="100" s="2" customFormat="1">
      <c r="A100" s="41"/>
      <c r="B100" s="42"/>
      <c r="C100" s="43"/>
      <c r="D100" s="230" t="s">
        <v>197</v>
      </c>
      <c r="E100" s="43"/>
      <c r="F100" s="235" t="s">
        <v>477</v>
      </c>
      <c r="G100" s="43"/>
      <c r="H100" s="43"/>
      <c r="I100" s="232"/>
      <c r="J100" s="43"/>
      <c r="K100" s="43"/>
      <c r="L100" s="47"/>
      <c r="M100" s="236"/>
      <c r="N100" s="237"/>
      <c r="O100" s="238"/>
      <c r="P100" s="238"/>
      <c r="Q100" s="238"/>
      <c r="R100" s="238"/>
      <c r="S100" s="238"/>
      <c r="T100" s="239"/>
      <c r="U100" s="41"/>
      <c r="V100" s="41"/>
      <c r="W100" s="41"/>
      <c r="X100" s="41"/>
      <c r="Y100" s="41"/>
      <c r="Z100" s="41"/>
      <c r="AA100" s="41"/>
      <c r="AB100" s="41"/>
      <c r="AC100" s="41"/>
      <c r="AD100" s="41"/>
      <c r="AE100" s="41"/>
      <c r="AT100" s="20" t="s">
        <v>197</v>
      </c>
      <c r="AU100" s="20" t="s">
        <v>79</v>
      </c>
    </row>
    <row r="101" s="2" customFormat="1" ht="6.96" customHeight="1">
      <c r="A101" s="41"/>
      <c r="B101" s="62"/>
      <c r="C101" s="63"/>
      <c r="D101" s="63"/>
      <c r="E101" s="63"/>
      <c r="F101" s="63"/>
      <c r="G101" s="63"/>
      <c r="H101" s="63"/>
      <c r="I101" s="63"/>
      <c r="J101" s="63"/>
      <c r="K101" s="63"/>
      <c r="L101" s="47"/>
      <c r="M101" s="41"/>
      <c r="O101" s="41"/>
      <c r="P101" s="41"/>
      <c r="Q101" s="41"/>
      <c r="R101" s="41"/>
      <c r="S101" s="41"/>
      <c r="T101" s="41"/>
      <c r="U101" s="41"/>
      <c r="V101" s="41"/>
      <c r="W101" s="41"/>
      <c r="X101" s="41"/>
      <c r="Y101" s="41"/>
      <c r="Z101" s="41"/>
      <c r="AA101" s="41"/>
      <c r="AB101" s="41"/>
      <c r="AC101" s="41"/>
      <c r="AD101" s="41"/>
      <c r="AE101" s="41"/>
    </row>
  </sheetData>
  <sheetProtection sheet="1" autoFilter="0" formatColumns="0" formatRows="0" objects="1" scenarios="1" spinCount="100000" saltValue="v1yZlth6oLPuFWAuoZ93d2fB9UNbZbBPEV0dVnGvC4uJUI9upR/+iK25bDXjehNlWCbQA2f3+7olG5GFEYRfZQ==" hashValue="QbJJiO+T1DgfygmRKK4rwbnudFpCcfe3h5wrFS0TGYPy+8Ir8Z7W8JYS+821B9Jh6uArcaEITH6CO38PWcb9yQ==" algorithmName="SHA-512" password="B0C9"/>
  <autoFilter ref="C86:K100"/>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3" r:id="rId1" display="https://podminky.urs.cz/item/CS_URS_2024_02/741420022"/>
    <hyperlink ref="F99" r:id="rId2" display="https://podminky.urs.cz/item/CS_URS_2024_02/998741201"/>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158</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756</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87</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ROUND((SUM(BE87:BE92)),  2)</f>
        <v>0</v>
      </c>
      <c r="G35" s="41"/>
      <c r="H35" s="41"/>
      <c r="I35" s="161">
        <v>0.20999999999999999</v>
      </c>
      <c r="J35" s="160">
        <f>ROUND(((SUM(BE87:BE92))*I35),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ROUND((SUM(BF87:BF92)),  2)</f>
        <v>0</v>
      </c>
      <c r="G36" s="41"/>
      <c r="H36" s="41"/>
      <c r="I36" s="161">
        <v>0.12</v>
      </c>
      <c r="J36" s="160">
        <f>ROUND(((SUM(BF87:BF92))*I36),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ROUND((SUM(BG87:BG92)),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ROUND((SUM(BH87:BH92)),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ROUND((SUM(BI87:BI92)),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VRN - Vedlejší rozpočtové náklady</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756</v>
      </c>
      <c r="E64" s="181"/>
      <c r="F64" s="181"/>
      <c r="G64" s="181"/>
      <c r="H64" s="181"/>
      <c r="I64" s="181"/>
      <c r="J64" s="182">
        <f>J88</f>
        <v>0</v>
      </c>
      <c r="K64" s="179"/>
      <c r="L64" s="183"/>
      <c r="S64" s="9"/>
      <c r="T64" s="9"/>
      <c r="U64" s="9"/>
      <c r="V64" s="9"/>
      <c r="W64" s="9"/>
      <c r="X64" s="9"/>
      <c r="Y64" s="9"/>
      <c r="Z64" s="9"/>
      <c r="AA64" s="9"/>
      <c r="AB64" s="9"/>
      <c r="AC64" s="9"/>
      <c r="AD64" s="9"/>
      <c r="AE64" s="9"/>
    </row>
    <row r="65" s="10" customFormat="1" ht="19.92" customHeight="1">
      <c r="A65" s="10"/>
      <c r="B65" s="184"/>
      <c r="C65" s="128"/>
      <c r="D65" s="185" t="s">
        <v>757</v>
      </c>
      <c r="E65" s="186"/>
      <c r="F65" s="186"/>
      <c r="G65" s="186"/>
      <c r="H65" s="186"/>
      <c r="I65" s="186"/>
      <c r="J65" s="187">
        <f>J89</f>
        <v>0</v>
      </c>
      <c r="K65" s="128"/>
      <c r="L65" s="188"/>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VRN - Vedlejší rozpočtové náklady</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f>
        <v>0</v>
      </c>
      <c r="Q87" s="99"/>
      <c r="R87" s="197">
        <f>R88</f>
        <v>0</v>
      </c>
      <c r="S87" s="99"/>
      <c r="T87" s="198">
        <f>T88</f>
        <v>0</v>
      </c>
      <c r="U87" s="41"/>
      <c r="V87" s="41"/>
      <c r="W87" s="41"/>
      <c r="X87" s="41"/>
      <c r="Y87" s="41"/>
      <c r="Z87" s="41"/>
      <c r="AA87" s="41"/>
      <c r="AB87" s="41"/>
      <c r="AC87" s="41"/>
      <c r="AD87" s="41"/>
      <c r="AE87" s="41"/>
      <c r="AT87" s="20" t="s">
        <v>71</v>
      </c>
      <c r="AU87" s="20" t="s">
        <v>168</v>
      </c>
      <c r="BK87" s="199">
        <f>BK88</f>
        <v>0</v>
      </c>
    </row>
    <row r="88" s="12" customFormat="1" ht="25.92" customHeight="1">
      <c r="A88" s="12"/>
      <c r="B88" s="200"/>
      <c r="C88" s="201"/>
      <c r="D88" s="202" t="s">
        <v>71</v>
      </c>
      <c r="E88" s="203" t="s">
        <v>156</v>
      </c>
      <c r="F88" s="203" t="s">
        <v>157</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758</v>
      </c>
      <c r="AT88" s="212" t="s">
        <v>71</v>
      </c>
      <c r="AU88" s="212" t="s">
        <v>72</v>
      </c>
      <c r="AY88" s="211" t="s">
        <v>186</v>
      </c>
      <c r="BK88" s="213">
        <f>BK89</f>
        <v>0</v>
      </c>
    </row>
    <row r="89" s="12" customFormat="1" ht="22.8" customHeight="1">
      <c r="A89" s="12"/>
      <c r="B89" s="200"/>
      <c r="C89" s="201"/>
      <c r="D89" s="202" t="s">
        <v>71</v>
      </c>
      <c r="E89" s="214" t="s">
        <v>759</v>
      </c>
      <c r="F89" s="214" t="s">
        <v>760</v>
      </c>
      <c r="G89" s="201"/>
      <c r="H89" s="201"/>
      <c r="I89" s="204"/>
      <c r="J89" s="215">
        <f>BK89</f>
        <v>0</v>
      </c>
      <c r="K89" s="201"/>
      <c r="L89" s="206"/>
      <c r="M89" s="207"/>
      <c r="N89" s="208"/>
      <c r="O89" s="208"/>
      <c r="P89" s="209">
        <f>SUM(P90:P92)</f>
        <v>0</v>
      </c>
      <c r="Q89" s="208"/>
      <c r="R89" s="209">
        <f>SUM(R90:R92)</f>
        <v>0</v>
      </c>
      <c r="S89" s="208"/>
      <c r="T89" s="210">
        <f>SUM(T90:T92)</f>
        <v>0</v>
      </c>
      <c r="U89" s="12"/>
      <c r="V89" s="12"/>
      <c r="W89" s="12"/>
      <c r="X89" s="12"/>
      <c r="Y89" s="12"/>
      <c r="Z89" s="12"/>
      <c r="AA89" s="12"/>
      <c r="AB89" s="12"/>
      <c r="AC89" s="12"/>
      <c r="AD89" s="12"/>
      <c r="AE89" s="12"/>
      <c r="AR89" s="211" t="s">
        <v>758</v>
      </c>
      <c r="AT89" s="212" t="s">
        <v>71</v>
      </c>
      <c r="AU89" s="212" t="s">
        <v>79</v>
      </c>
      <c r="AY89" s="211" t="s">
        <v>186</v>
      </c>
      <c r="BK89" s="213">
        <f>SUM(BK90:BK92)</f>
        <v>0</v>
      </c>
    </row>
    <row r="90" s="2" customFormat="1" ht="24.15" customHeight="1">
      <c r="A90" s="41"/>
      <c r="B90" s="42"/>
      <c r="C90" s="216" t="s">
        <v>761</v>
      </c>
      <c r="D90" s="216" t="s">
        <v>190</v>
      </c>
      <c r="E90" s="218" t="s">
        <v>762</v>
      </c>
      <c r="F90" s="219" t="s">
        <v>763</v>
      </c>
      <c r="G90" s="220" t="s">
        <v>324</v>
      </c>
      <c r="H90" s="278"/>
      <c r="I90" s="222"/>
      <c r="J90" s="223">
        <f>ROUND(I90*H90,2)</f>
        <v>0</v>
      </c>
      <c r="K90" s="219" t="s">
        <v>19</v>
      </c>
      <c r="L90" s="47"/>
      <c r="M90" s="224" t="s">
        <v>19</v>
      </c>
      <c r="N90" s="225" t="s">
        <v>43</v>
      </c>
      <c r="O90" s="87"/>
      <c r="P90" s="226">
        <f>O90*H90</f>
        <v>0</v>
      </c>
      <c r="Q90" s="226">
        <v>0</v>
      </c>
      <c r="R90" s="226">
        <f>Q90*H90</f>
        <v>0</v>
      </c>
      <c r="S90" s="226">
        <v>0</v>
      </c>
      <c r="T90" s="227">
        <f>S90*H90</f>
        <v>0</v>
      </c>
      <c r="U90" s="41"/>
      <c r="V90" s="41"/>
      <c r="W90" s="41"/>
      <c r="X90" s="41"/>
      <c r="Y90" s="41"/>
      <c r="Z90" s="41"/>
      <c r="AA90" s="41"/>
      <c r="AB90" s="41"/>
      <c r="AC90" s="41"/>
      <c r="AD90" s="41"/>
      <c r="AE90" s="41"/>
      <c r="AR90" s="228" t="s">
        <v>226</v>
      </c>
      <c r="AT90" s="228" t="s">
        <v>190</v>
      </c>
      <c r="AU90" s="228" t="s">
        <v>81</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226</v>
      </c>
      <c r="BM90" s="228" t="s">
        <v>764</v>
      </c>
    </row>
    <row r="91" s="2" customFormat="1">
      <c r="A91" s="41"/>
      <c r="B91" s="42"/>
      <c r="C91" s="43"/>
      <c r="D91" s="230" t="s">
        <v>196</v>
      </c>
      <c r="E91" s="43"/>
      <c r="F91" s="231" t="s">
        <v>765</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196</v>
      </c>
      <c r="AU91" s="20" t="s">
        <v>81</v>
      </c>
    </row>
    <row r="92" s="2" customFormat="1">
      <c r="A92" s="41"/>
      <c r="B92" s="42"/>
      <c r="C92" s="43"/>
      <c r="D92" s="230" t="s">
        <v>197</v>
      </c>
      <c r="E92" s="43"/>
      <c r="F92" s="235" t="s">
        <v>766</v>
      </c>
      <c r="G92" s="43"/>
      <c r="H92" s="43"/>
      <c r="I92" s="232"/>
      <c r="J92" s="43"/>
      <c r="K92" s="43"/>
      <c r="L92" s="47"/>
      <c r="M92" s="236"/>
      <c r="N92" s="237"/>
      <c r="O92" s="238"/>
      <c r="P92" s="238"/>
      <c r="Q92" s="238"/>
      <c r="R92" s="238"/>
      <c r="S92" s="238"/>
      <c r="T92" s="239"/>
      <c r="U92" s="41"/>
      <c r="V92" s="41"/>
      <c r="W92" s="41"/>
      <c r="X92" s="41"/>
      <c r="Y92" s="41"/>
      <c r="Z92" s="41"/>
      <c r="AA92" s="41"/>
      <c r="AB92" s="41"/>
      <c r="AC92" s="41"/>
      <c r="AD92" s="41"/>
      <c r="AE92" s="41"/>
      <c r="AT92" s="20" t="s">
        <v>197</v>
      </c>
      <c r="AU92" s="20" t="s">
        <v>81</v>
      </c>
    </row>
    <row r="93" s="2" customFormat="1" ht="6.96" customHeight="1">
      <c r="A93" s="41"/>
      <c r="B93" s="62"/>
      <c r="C93" s="63"/>
      <c r="D93" s="63"/>
      <c r="E93" s="63"/>
      <c r="F93" s="63"/>
      <c r="G93" s="63"/>
      <c r="H93" s="63"/>
      <c r="I93" s="63"/>
      <c r="J93" s="63"/>
      <c r="K93" s="63"/>
      <c r="L93" s="47"/>
      <c r="M93" s="41"/>
      <c r="O93" s="41"/>
      <c r="P93" s="41"/>
      <c r="Q93" s="41"/>
      <c r="R93" s="41"/>
      <c r="S93" s="41"/>
      <c r="T93" s="41"/>
      <c r="U93" s="41"/>
      <c r="V93" s="41"/>
      <c r="W93" s="41"/>
      <c r="X93" s="41"/>
      <c r="Y93" s="41"/>
      <c r="Z93" s="41"/>
      <c r="AA93" s="41"/>
      <c r="AB93" s="41"/>
      <c r="AC93" s="41"/>
      <c r="AD93" s="41"/>
      <c r="AE93" s="41"/>
    </row>
  </sheetData>
  <sheetProtection sheet="1" autoFilter="0" formatColumns="0" formatRows="0" objects="1" scenarios="1" spinCount="100000" saltValue="xAVUSp98mksLsIWOjvk0J9W3pOpqYlMKf8lDxhauhF/WzEl2kFVdiuAf6lFAZ21lkC9ha7bJJCGJCHKU3txxSg==" hashValue="noLH2h+vMJOUJERZ3zGleAWurGiHItA8Le4AZ7cIPXd745E8RLG8nRIOPchJEXiHFtIebG5PsZuZINr1TCek+g==" algorithmName="SHA-512" password="B0C9"/>
  <autoFilter ref="C86:K92"/>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3"/>
    </row>
    <row r="4" s="1" customFormat="1" ht="24.96" customHeight="1">
      <c r="B4" s="23"/>
      <c r="C4" s="144" t="s">
        <v>767</v>
      </c>
      <c r="H4" s="23"/>
    </row>
    <row r="5" s="1" customFormat="1" ht="12" customHeight="1">
      <c r="B5" s="23"/>
      <c r="C5" s="305" t="s">
        <v>13</v>
      </c>
      <c r="D5" s="153" t="s">
        <v>14</v>
      </c>
      <c r="E5" s="1"/>
      <c r="F5" s="1"/>
      <c r="H5" s="23"/>
    </row>
    <row r="6" s="1" customFormat="1" ht="36.96" customHeight="1">
      <c r="B6" s="23"/>
      <c r="C6" s="306" t="s">
        <v>16</v>
      </c>
      <c r="D6" s="307" t="s">
        <v>17</v>
      </c>
      <c r="E6" s="1"/>
      <c r="F6" s="1"/>
      <c r="H6" s="23"/>
    </row>
    <row r="7" s="1" customFormat="1" ht="16.5" customHeight="1">
      <c r="B7" s="23"/>
      <c r="C7" s="146" t="s">
        <v>23</v>
      </c>
      <c r="D7" s="150" t="str">
        <f>'Rekapitulace stavby'!AN8</f>
        <v>8. 8. 2025</v>
      </c>
      <c r="H7" s="23"/>
    </row>
    <row r="8" s="2" customFormat="1" ht="10.8" customHeight="1">
      <c r="A8" s="41"/>
      <c r="B8" s="47"/>
      <c r="C8" s="41"/>
      <c r="D8" s="41"/>
      <c r="E8" s="41"/>
      <c r="F8" s="41"/>
      <c r="G8" s="41"/>
      <c r="H8" s="47"/>
    </row>
    <row r="9" s="11" customFormat="1" ht="29.28" customHeight="1">
      <c r="A9" s="189"/>
      <c r="B9" s="308"/>
      <c r="C9" s="309" t="s">
        <v>53</v>
      </c>
      <c r="D9" s="310" t="s">
        <v>54</v>
      </c>
      <c r="E9" s="310" t="s">
        <v>173</v>
      </c>
      <c r="F9" s="311" t="s">
        <v>768</v>
      </c>
      <c r="G9" s="189"/>
      <c r="H9" s="308"/>
    </row>
    <row r="10" s="2" customFormat="1" ht="26.4" customHeight="1">
      <c r="A10" s="41"/>
      <c r="B10" s="47"/>
      <c r="C10" s="312" t="s">
        <v>769</v>
      </c>
      <c r="D10" s="312" t="s">
        <v>104</v>
      </c>
      <c r="E10" s="41"/>
      <c r="F10" s="41"/>
      <c r="G10" s="41"/>
      <c r="H10" s="47"/>
    </row>
    <row r="11" s="2" customFormat="1" ht="16.8" customHeight="1">
      <c r="A11" s="41"/>
      <c r="B11" s="47"/>
      <c r="C11" s="313" t="s">
        <v>770</v>
      </c>
      <c r="D11" s="314" t="s">
        <v>771</v>
      </c>
      <c r="E11" s="315" t="s">
        <v>511</v>
      </c>
      <c r="F11" s="316">
        <v>128.49000000000001</v>
      </c>
      <c r="G11" s="41"/>
      <c r="H11" s="47"/>
    </row>
    <row r="12" s="2" customFormat="1" ht="16.8" customHeight="1">
      <c r="A12" s="41"/>
      <c r="B12" s="47"/>
      <c r="C12" s="317" t="s">
        <v>19</v>
      </c>
      <c r="D12" s="317" t="s">
        <v>772</v>
      </c>
      <c r="E12" s="20" t="s">
        <v>19</v>
      </c>
      <c r="F12" s="318">
        <v>128.49000000000001</v>
      </c>
      <c r="G12" s="41"/>
      <c r="H12" s="47"/>
    </row>
    <row r="13" s="2" customFormat="1" ht="16.8" customHeight="1">
      <c r="A13" s="41"/>
      <c r="B13" s="47"/>
      <c r="C13" s="313" t="s">
        <v>773</v>
      </c>
      <c r="D13" s="314" t="s">
        <v>774</v>
      </c>
      <c r="E13" s="315" t="s">
        <v>511</v>
      </c>
      <c r="F13" s="316">
        <v>271.87</v>
      </c>
      <c r="G13" s="41"/>
      <c r="H13" s="47"/>
    </row>
    <row r="14" s="2" customFormat="1" ht="16.8" customHeight="1">
      <c r="A14" s="41"/>
      <c r="B14" s="47"/>
      <c r="C14" s="317" t="s">
        <v>19</v>
      </c>
      <c r="D14" s="317" t="s">
        <v>775</v>
      </c>
      <c r="E14" s="20" t="s">
        <v>19</v>
      </c>
      <c r="F14" s="318">
        <v>271.87</v>
      </c>
      <c r="G14" s="41"/>
      <c r="H14" s="47"/>
    </row>
    <row r="15" s="2" customFormat="1" ht="16.8" customHeight="1">
      <c r="A15" s="41"/>
      <c r="B15" s="47"/>
      <c r="C15" s="313" t="s">
        <v>776</v>
      </c>
      <c r="D15" s="314" t="s">
        <v>777</v>
      </c>
      <c r="E15" s="315" t="s">
        <v>511</v>
      </c>
      <c r="F15" s="316">
        <v>93.400000000000006</v>
      </c>
      <c r="G15" s="41"/>
      <c r="H15" s="47"/>
    </row>
    <row r="16" s="2" customFormat="1" ht="16.8" customHeight="1">
      <c r="A16" s="41"/>
      <c r="B16" s="47"/>
      <c r="C16" s="317" t="s">
        <v>19</v>
      </c>
      <c r="D16" s="317" t="s">
        <v>778</v>
      </c>
      <c r="E16" s="20" t="s">
        <v>19</v>
      </c>
      <c r="F16" s="318">
        <v>93.400000000000006</v>
      </c>
      <c r="G16" s="41"/>
      <c r="H16" s="47"/>
    </row>
    <row r="17" s="2" customFormat="1" ht="26.4" customHeight="1">
      <c r="A17" s="41"/>
      <c r="B17" s="47"/>
      <c r="C17" s="312" t="s">
        <v>779</v>
      </c>
      <c r="D17" s="312" t="s">
        <v>116</v>
      </c>
      <c r="E17" s="41"/>
      <c r="F17" s="41"/>
      <c r="G17" s="41"/>
      <c r="H17" s="47"/>
    </row>
    <row r="18" s="2" customFormat="1" ht="16.8" customHeight="1">
      <c r="A18" s="41"/>
      <c r="B18" s="47"/>
      <c r="C18" s="313" t="s">
        <v>780</v>
      </c>
      <c r="D18" s="314" t="s">
        <v>19</v>
      </c>
      <c r="E18" s="315" t="s">
        <v>19</v>
      </c>
      <c r="F18" s="316">
        <v>107.7959</v>
      </c>
      <c r="G18" s="41"/>
      <c r="H18" s="47"/>
    </row>
    <row r="19" s="2" customFormat="1" ht="16.8" customHeight="1">
      <c r="A19" s="41"/>
      <c r="B19" s="47"/>
      <c r="C19" s="317" t="s">
        <v>19</v>
      </c>
      <c r="D19" s="317" t="s">
        <v>781</v>
      </c>
      <c r="E19" s="20" t="s">
        <v>19</v>
      </c>
      <c r="F19" s="318">
        <v>0</v>
      </c>
      <c r="G19" s="41"/>
      <c r="H19" s="47"/>
    </row>
    <row r="20" s="2" customFormat="1" ht="16.8" customHeight="1">
      <c r="A20" s="41"/>
      <c r="B20" s="47"/>
      <c r="C20" s="317" t="s">
        <v>19</v>
      </c>
      <c r="D20" s="317" t="s">
        <v>782</v>
      </c>
      <c r="E20" s="20" t="s">
        <v>19</v>
      </c>
      <c r="F20" s="318">
        <v>107.7959</v>
      </c>
      <c r="G20" s="41"/>
      <c r="H20" s="47"/>
    </row>
    <row r="21" s="2" customFormat="1" ht="16.8" customHeight="1">
      <c r="A21" s="41"/>
      <c r="B21" s="47"/>
      <c r="C21" s="317" t="s">
        <v>780</v>
      </c>
      <c r="D21" s="317" t="s">
        <v>498</v>
      </c>
      <c r="E21" s="20" t="s">
        <v>19</v>
      </c>
      <c r="F21" s="318">
        <v>107.7959</v>
      </c>
      <c r="G21" s="41"/>
      <c r="H21" s="47"/>
    </row>
    <row r="22" s="2" customFormat="1" ht="16.8" customHeight="1">
      <c r="A22" s="41"/>
      <c r="B22" s="47"/>
      <c r="C22" s="313" t="s">
        <v>783</v>
      </c>
      <c r="D22" s="314" t="s">
        <v>19</v>
      </c>
      <c r="E22" s="315" t="s">
        <v>19</v>
      </c>
      <c r="F22" s="316">
        <v>0</v>
      </c>
      <c r="G22" s="41"/>
      <c r="H22" s="47"/>
    </row>
    <row r="23" s="2" customFormat="1" ht="26.4" customHeight="1">
      <c r="A23" s="41"/>
      <c r="B23" s="47"/>
      <c r="C23" s="312" t="s">
        <v>784</v>
      </c>
      <c r="D23" s="312" t="s">
        <v>132</v>
      </c>
      <c r="E23" s="41"/>
      <c r="F23" s="41"/>
      <c r="G23" s="41"/>
      <c r="H23" s="47"/>
    </row>
    <row r="24" s="2" customFormat="1" ht="16.8" customHeight="1">
      <c r="A24" s="41"/>
      <c r="B24" s="47"/>
      <c r="C24" s="313" t="s">
        <v>785</v>
      </c>
      <c r="D24" s="314" t="s">
        <v>19</v>
      </c>
      <c r="E24" s="315" t="s">
        <v>19</v>
      </c>
      <c r="F24" s="316">
        <v>400.76479999999998</v>
      </c>
      <c r="G24" s="41"/>
      <c r="H24" s="47"/>
    </row>
    <row r="25" s="2" customFormat="1" ht="16.8" customHeight="1">
      <c r="A25" s="41"/>
      <c r="B25" s="47"/>
      <c r="C25" s="317" t="s">
        <v>19</v>
      </c>
      <c r="D25" s="317" t="s">
        <v>786</v>
      </c>
      <c r="E25" s="20" t="s">
        <v>19</v>
      </c>
      <c r="F25" s="318">
        <v>0</v>
      </c>
      <c r="G25" s="41"/>
      <c r="H25" s="47"/>
    </row>
    <row r="26" s="2" customFormat="1" ht="16.8" customHeight="1">
      <c r="A26" s="41"/>
      <c r="B26" s="47"/>
      <c r="C26" s="317" t="s">
        <v>19</v>
      </c>
      <c r="D26" s="317" t="s">
        <v>787</v>
      </c>
      <c r="E26" s="20" t="s">
        <v>19</v>
      </c>
      <c r="F26" s="318">
        <v>0</v>
      </c>
      <c r="G26" s="41"/>
      <c r="H26" s="47"/>
    </row>
    <row r="27" s="2" customFormat="1" ht="16.8" customHeight="1">
      <c r="A27" s="41"/>
      <c r="B27" s="47"/>
      <c r="C27" s="317" t="s">
        <v>19</v>
      </c>
      <c r="D27" s="317" t="s">
        <v>788</v>
      </c>
      <c r="E27" s="20" t="s">
        <v>19</v>
      </c>
      <c r="F27" s="318">
        <v>205.0472</v>
      </c>
      <c r="G27" s="41"/>
      <c r="H27" s="47"/>
    </row>
    <row r="28" s="2" customFormat="1" ht="16.8" customHeight="1">
      <c r="A28" s="41"/>
      <c r="B28" s="47"/>
      <c r="C28" s="317" t="s">
        <v>19</v>
      </c>
      <c r="D28" s="317" t="s">
        <v>789</v>
      </c>
      <c r="E28" s="20" t="s">
        <v>19</v>
      </c>
      <c r="F28" s="318">
        <v>0</v>
      </c>
      <c r="G28" s="41"/>
      <c r="H28" s="47"/>
    </row>
    <row r="29" s="2" customFormat="1" ht="16.8" customHeight="1">
      <c r="A29" s="41"/>
      <c r="B29" s="47"/>
      <c r="C29" s="317" t="s">
        <v>19</v>
      </c>
      <c r="D29" s="317" t="s">
        <v>790</v>
      </c>
      <c r="E29" s="20" t="s">
        <v>19</v>
      </c>
      <c r="F29" s="318">
        <v>195.7176</v>
      </c>
      <c r="G29" s="41"/>
      <c r="H29" s="47"/>
    </row>
    <row r="30" s="2" customFormat="1" ht="16.8" customHeight="1">
      <c r="A30" s="41"/>
      <c r="B30" s="47"/>
      <c r="C30" s="317" t="s">
        <v>785</v>
      </c>
      <c r="D30" s="317" t="s">
        <v>596</v>
      </c>
      <c r="E30" s="20" t="s">
        <v>19</v>
      </c>
      <c r="F30" s="318">
        <v>400.76479999999998</v>
      </c>
      <c r="G30" s="41"/>
      <c r="H30" s="47"/>
    </row>
    <row r="31" s="2" customFormat="1" ht="16.8" customHeight="1">
      <c r="A31" s="41"/>
      <c r="B31" s="47"/>
      <c r="C31" s="313" t="s">
        <v>791</v>
      </c>
      <c r="D31" s="314" t="s">
        <v>19</v>
      </c>
      <c r="E31" s="315" t="s">
        <v>19</v>
      </c>
      <c r="F31" s="316">
        <v>834.47220000000004</v>
      </c>
      <c r="G31" s="41"/>
      <c r="H31" s="47"/>
    </row>
    <row r="32" s="2" customFormat="1" ht="26.4" customHeight="1">
      <c r="A32" s="41"/>
      <c r="B32" s="47"/>
      <c r="C32" s="312" t="s">
        <v>792</v>
      </c>
      <c r="D32" s="312" t="s">
        <v>135</v>
      </c>
      <c r="E32" s="41"/>
      <c r="F32" s="41"/>
      <c r="G32" s="41"/>
      <c r="H32" s="47"/>
    </row>
    <row r="33" s="2" customFormat="1" ht="16.8" customHeight="1">
      <c r="A33" s="41"/>
      <c r="B33" s="47"/>
      <c r="C33" s="313" t="s">
        <v>793</v>
      </c>
      <c r="D33" s="314" t="s">
        <v>19</v>
      </c>
      <c r="E33" s="315" t="s">
        <v>19</v>
      </c>
      <c r="F33" s="316">
        <v>769.33399999999995</v>
      </c>
      <c r="G33" s="41"/>
      <c r="H33" s="47"/>
    </row>
    <row r="34" s="2" customFormat="1" ht="16.8" customHeight="1">
      <c r="A34" s="41"/>
      <c r="B34" s="47"/>
      <c r="C34" s="317" t="s">
        <v>19</v>
      </c>
      <c r="D34" s="317" t="s">
        <v>794</v>
      </c>
      <c r="E34" s="20" t="s">
        <v>19</v>
      </c>
      <c r="F34" s="318">
        <v>0</v>
      </c>
      <c r="G34" s="41"/>
      <c r="H34" s="47"/>
    </row>
    <row r="35" s="2" customFormat="1" ht="16.8" customHeight="1">
      <c r="A35" s="41"/>
      <c r="B35" s="47"/>
      <c r="C35" s="317" t="s">
        <v>19</v>
      </c>
      <c r="D35" s="317" t="s">
        <v>795</v>
      </c>
      <c r="E35" s="20" t="s">
        <v>19</v>
      </c>
      <c r="F35" s="318">
        <v>0</v>
      </c>
      <c r="G35" s="41"/>
      <c r="H35" s="47"/>
    </row>
    <row r="36" s="2" customFormat="1" ht="16.8" customHeight="1">
      <c r="A36" s="41"/>
      <c r="B36" s="47"/>
      <c r="C36" s="317" t="s">
        <v>19</v>
      </c>
      <c r="D36" s="317" t="s">
        <v>796</v>
      </c>
      <c r="E36" s="20" t="s">
        <v>19</v>
      </c>
      <c r="F36" s="318">
        <v>0</v>
      </c>
      <c r="G36" s="41"/>
      <c r="H36" s="47"/>
    </row>
    <row r="37" s="2" customFormat="1" ht="16.8" customHeight="1">
      <c r="A37" s="41"/>
      <c r="B37" s="47"/>
      <c r="C37" s="317" t="s">
        <v>19</v>
      </c>
      <c r="D37" s="317" t="s">
        <v>797</v>
      </c>
      <c r="E37" s="20" t="s">
        <v>19</v>
      </c>
      <c r="F37" s="318">
        <v>53.460000000000001</v>
      </c>
      <c r="G37" s="41"/>
      <c r="H37" s="47"/>
    </row>
    <row r="38" s="2" customFormat="1" ht="16.8" customHeight="1">
      <c r="A38" s="41"/>
      <c r="B38" s="47"/>
      <c r="C38" s="317" t="s">
        <v>19</v>
      </c>
      <c r="D38" s="317" t="s">
        <v>798</v>
      </c>
      <c r="E38" s="20" t="s">
        <v>19</v>
      </c>
      <c r="F38" s="318">
        <v>7.0380000000000003</v>
      </c>
      <c r="G38" s="41"/>
      <c r="H38" s="47"/>
    </row>
    <row r="39" s="2" customFormat="1" ht="16.8" customHeight="1">
      <c r="A39" s="41"/>
      <c r="B39" s="47"/>
      <c r="C39" s="317" t="s">
        <v>19</v>
      </c>
      <c r="D39" s="317" t="s">
        <v>799</v>
      </c>
      <c r="E39" s="20" t="s">
        <v>19</v>
      </c>
      <c r="F39" s="318">
        <v>11.6</v>
      </c>
      <c r="G39" s="41"/>
      <c r="H39" s="47"/>
    </row>
    <row r="40" s="2" customFormat="1" ht="16.8" customHeight="1">
      <c r="A40" s="41"/>
      <c r="B40" s="47"/>
      <c r="C40" s="317" t="s">
        <v>19</v>
      </c>
      <c r="D40" s="317" t="s">
        <v>800</v>
      </c>
      <c r="E40" s="20" t="s">
        <v>19</v>
      </c>
      <c r="F40" s="318">
        <v>3.1739999999999999</v>
      </c>
      <c r="G40" s="41"/>
      <c r="H40" s="47"/>
    </row>
    <row r="41" s="2" customFormat="1" ht="16.8" customHeight="1">
      <c r="A41" s="41"/>
      <c r="B41" s="47"/>
      <c r="C41" s="317" t="s">
        <v>19</v>
      </c>
      <c r="D41" s="317" t="s">
        <v>801</v>
      </c>
      <c r="E41" s="20" t="s">
        <v>19</v>
      </c>
      <c r="F41" s="318">
        <v>121.09999999999999</v>
      </c>
      <c r="G41" s="41"/>
      <c r="H41" s="47"/>
    </row>
    <row r="42" s="2" customFormat="1" ht="16.8" customHeight="1">
      <c r="A42" s="41"/>
      <c r="B42" s="47"/>
      <c r="C42" s="317" t="s">
        <v>19</v>
      </c>
      <c r="D42" s="317" t="s">
        <v>802</v>
      </c>
      <c r="E42" s="20" t="s">
        <v>19</v>
      </c>
      <c r="F42" s="318">
        <v>11.178000000000001</v>
      </c>
      <c r="G42" s="41"/>
      <c r="H42" s="47"/>
    </row>
    <row r="43" s="2" customFormat="1" ht="16.8" customHeight="1">
      <c r="A43" s="41"/>
      <c r="B43" s="47"/>
      <c r="C43" s="317" t="s">
        <v>19</v>
      </c>
      <c r="D43" s="317" t="s">
        <v>803</v>
      </c>
      <c r="E43" s="20" t="s">
        <v>19</v>
      </c>
      <c r="F43" s="318">
        <v>8.4000000000000004</v>
      </c>
      <c r="G43" s="41"/>
      <c r="H43" s="47"/>
    </row>
    <row r="44" s="2" customFormat="1" ht="16.8" customHeight="1">
      <c r="A44" s="41"/>
      <c r="B44" s="47"/>
      <c r="C44" s="317" t="s">
        <v>19</v>
      </c>
      <c r="D44" s="317" t="s">
        <v>804</v>
      </c>
      <c r="E44" s="20" t="s">
        <v>19</v>
      </c>
      <c r="F44" s="318">
        <v>2.8519999999999999</v>
      </c>
      <c r="G44" s="41"/>
      <c r="H44" s="47"/>
    </row>
    <row r="45" s="2" customFormat="1" ht="16.8" customHeight="1">
      <c r="A45" s="41"/>
      <c r="B45" s="47"/>
      <c r="C45" s="317" t="s">
        <v>19</v>
      </c>
      <c r="D45" s="317" t="s">
        <v>805</v>
      </c>
      <c r="E45" s="20" t="s">
        <v>19</v>
      </c>
      <c r="F45" s="318">
        <v>0</v>
      </c>
      <c r="G45" s="41"/>
      <c r="H45" s="47"/>
    </row>
    <row r="46" s="2" customFormat="1" ht="16.8" customHeight="1">
      <c r="A46" s="41"/>
      <c r="B46" s="47"/>
      <c r="C46" s="317" t="s">
        <v>19</v>
      </c>
      <c r="D46" s="317" t="s">
        <v>806</v>
      </c>
      <c r="E46" s="20" t="s">
        <v>19</v>
      </c>
      <c r="F46" s="318">
        <v>0</v>
      </c>
      <c r="G46" s="41"/>
      <c r="H46" s="47"/>
    </row>
    <row r="47" s="2" customFormat="1" ht="16.8" customHeight="1">
      <c r="A47" s="41"/>
      <c r="B47" s="47"/>
      <c r="C47" s="317" t="s">
        <v>19</v>
      </c>
      <c r="D47" s="317" t="s">
        <v>807</v>
      </c>
      <c r="E47" s="20" t="s">
        <v>19</v>
      </c>
      <c r="F47" s="318">
        <v>136.75999999999999</v>
      </c>
      <c r="G47" s="41"/>
      <c r="H47" s="47"/>
    </row>
    <row r="48" s="2" customFormat="1" ht="16.8" customHeight="1">
      <c r="A48" s="41"/>
      <c r="B48" s="47"/>
      <c r="C48" s="317" t="s">
        <v>19</v>
      </c>
      <c r="D48" s="317" t="s">
        <v>808</v>
      </c>
      <c r="E48" s="20" t="s">
        <v>19</v>
      </c>
      <c r="F48" s="318">
        <v>12.6</v>
      </c>
      <c r="G48" s="41"/>
      <c r="H48" s="47"/>
    </row>
    <row r="49" s="2" customFormat="1" ht="16.8" customHeight="1">
      <c r="A49" s="41"/>
      <c r="B49" s="47"/>
      <c r="C49" s="317" t="s">
        <v>19</v>
      </c>
      <c r="D49" s="317" t="s">
        <v>809</v>
      </c>
      <c r="E49" s="20" t="s">
        <v>19</v>
      </c>
      <c r="F49" s="318">
        <v>2.7799999999999998</v>
      </c>
      <c r="G49" s="41"/>
      <c r="H49" s="47"/>
    </row>
    <row r="50" s="2" customFormat="1" ht="16.8" customHeight="1">
      <c r="A50" s="41"/>
      <c r="B50" s="47"/>
      <c r="C50" s="317" t="s">
        <v>19</v>
      </c>
      <c r="D50" s="317" t="s">
        <v>810</v>
      </c>
      <c r="E50" s="20" t="s">
        <v>19</v>
      </c>
      <c r="F50" s="318">
        <v>4.3200000000000003</v>
      </c>
      <c r="G50" s="41"/>
      <c r="H50" s="47"/>
    </row>
    <row r="51" s="2" customFormat="1" ht="16.8" customHeight="1">
      <c r="A51" s="41"/>
      <c r="B51" s="47"/>
      <c r="C51" s="317" t="s">
        <v>19</v>
      </c>
      <c r="D51" s="317" t="s">
        <v>811</v>
      </c>
      <c r="E51" s="20" t="s">
        <v>19</v>
      </c>
      <c r="F51" s="318">
        <v>0</v>
      </c>
      <c r="G51" s="41"/>
      <c r="H51" s="47"/>
    </row>
    <row r="52" s="2" customFormat="1" ht="16.8" customHeight="1">
      <c r="A52" s="41"/>
      <c r="B52" s="47"/>
      <c r="C52" s="317" t="s">
        <v>19</v>
      </c>
      <c r="D52" s="317" t="s">
        <v>812</v>
      </c>
      <c r="E52" s="20" t="s">
        <v>19</v>
      </c>
      <c r="F52" s="318">
        <v>13.275</v>
      </c>
      <c r="G52" s="41"/>
      <c r="H52" s="47"/>
    </row>
    <row r="53" s="2" customFormat="1" ht="16.8" customHeight="1">
      <c r="A53" s="41"/>
      <c r="B53" s="47"/>
      <c r="C53" s="317" t="s">
        <v>19</v>
      </c>
      <c r="D53" s="317" t="s">
        <v>813</v>
      </c>
      <c r="E53" s="20" t="s">
        <v>19</v>
      </c>
      <c r="F53" s="318">
        <v>3.1240000000000001</v>
      </c>
      <c r="G53" s="41"/>
      <c r="H53" s="47"/>
    </row>
    <row r="54" s="2" customFormat="1" ht="16.8" customHeight="1">
      <c r="A54" s="41"/>
      <c r="B54" s="47"/>
      <c r="C54" s="317" t="s">
        <v>19</v>
      </c>
      <c r="D54" s="317" t="s">
        <v>814</v>
      </c>
      <c r="E54" s="20" t="s">
        <v>19</v>
      </c>
      <c r="F54" s="318">
        <v>0</v>
      </c>
      <c r="G54" s="41"/>
      <c r="H54" s="47"/>
    </row>
    <row r="55" s="2" customFormat="1" ht="16.8" customHeight="1">
      <c r="A55" s="41"/>
      <c r="B55" s="47"/>
      <c r="C55" s="317" t="s">
        <v>19</v>
      </c>
      <c r="D55" s="317" t="s">
        <v>805</v>
      </c>
      <c r="E55" s="20" t="s">
        <v>19</v>
      </c>
      <c r="F55" s="318">
        <v>0</v>
      </c>
      <c r="G55" s="41"/>
      <c r="H55" s="47"/>
    </row>
    <row r="56" s="2" customFormat="1" ht="16.8" customHeight="1">
      <c r="A56" s="41"/>
      <c r="B56" s="47"/>
      <c r="C56" s="317" t="s">
        <v>19</v>
      </c>
      <c r="D56" s="317" t="s">
        <v>806</v>
      </c>
      <c r="E56" s="20" t="s">
        <v>19</v>
      </c>
      <c r="F56" s="318">
        <v>0</v>
      </c>
      <c r="G56" s="41"/>
      <c r="H56" s="47"/>
    </row>
    <row r="57" s="2" customFormat="1" ht="16.8" customHeight="1">
      <c r="A57" s="41"/>
      <c r="B57" s="47"/>
      <c r="C57" s="317" t="s">
        <v>19</v>
      </c>
      <c r="D57" s="317" t="s">
        <v>807</v>
      </c>
      <c r="E57" s="20" t="s">
        <v>19</v>
      </c>
      <c r="F57" s="318">
        <v>136.75999999999999</v>
      </c>
      <c r="G57" s="41"/>
      <c r="H57" s="47"/>
    </row>
    <row r="58" s="2" customFormat="1" ht="16.8" customHeight="1">
      <c r="A58" s="41"/>
      <c r="B58" s="47"/>
      <c r="C58" s="317" t="s">
        <v>19</v>
      </c>
      <c r="D58" s="317" t="s">
        <v>808</v>
      </c>
      <c r="E58" s="20" t="s">
        <v>19</v>
      </c>
      <c r="F58" s="318">
        <v>12.6</v>
      </c>
      <c r="G58" s="41"/>
      <c r="H58" s="47"/>
    </row>
    <row r="59" s="2" customFormat="1" ht="16.8" customHeight="1">
      <c r="A59" s="41"/>
      <c r="B59" s="47"/>
      <c r="C59" s="317" t="s">
        <v>19</v>
      </c>
      <c r="D59" s="317" t="s">
        <v>809</v>
      </c>
      <c r="E59" s="20" t="s">
        <v>19</v>
      </c>
      <c r="F59" s="318">
        <v>2.7799999999999998</v>
      </c>
      <c r="G59" s="41"/>
      <c r="H59" s="47"/>
    </row>
    <row r="60" s="2" customFormat="1" ht="16.8" customHeight="1">
      <c r="A60" s="41"/>
      <c r="B60" s="47"/>
      <c r="C60" s="317" t="s">
        <v>19</v>
      </c>
      <c r="D60" s="317" t="s">
        <v>810</v>
      </c>
      <c r="E60" s="20" t="s">
        <v>19</v>
      </c>
      <c r="F60" s="318">
        <v>4.3200000000000003</v>
      </c>
      <c r="G60" s="41"/>
      <c r="H60" s="47"/>
    </row>
    <row r="61" s="2" customFormat="1" ht="16.8" customHeight="1">
      <c r="A61" s="41"/>
      <c r="B61" s="47"/>
      <c r="C61" s="317" t="s">
        <v>19</v>
      </c>
      <c r="D61" s="317" t="s">
        <v>811</v>
      </c>
      <c r="E61" s="20" t="s">
        <v>19</v>
      </c>
      <c r="F61" s="318">
        <v>0</v>
      </c>
      <c r="G61" s="41"/>
      <c r="H61" s="47"/>
    </row>
    <row r="62" s="2" customFormat="1" ht="16.8" customHeight="1">
      <c r="A62" s="41"/>
      <c r="B62" s="47"/>
      <c r="C62" s="317" t="s">
        <v>19</v>
      </c>
      <c r="D62" s="317" t="s">
        <v>812</v>
      </c>
      <c r="E62" s="20" t="s">
        <v>19</v>
      </c>
      <c r="F62" s="318">
        <v>13.275</v>
      </c>
      <c r="G62" s="41"/>
      <c r="H62" s="47"/>
    </row>
    <row r="63" s="2" customFormat="1" ht="16.8" customHeight="1">
      <c r="A63" s="41"/>
      <c r="B63" s="47"/>
      <c r="C63" s="317" t="s">
        <v>19</v>
      </c>
      <c r="D63" s="317" t="s">
        <v>813</v>
      </c>
      <c r="E63" s="20" t="s">
        <v>19</v>
      </c>
      <c r="F63" s="318">
        <v>3.1240000000000001</v>
      </c>
      <c r="G63" s="41"/>
      <c r="H63" s="47"/>
    </row>
    <row r="64" s="2" customFormat="1" ht="16.8" customHeight="1">
      <c r="A64" s="41"/>
      <c r="B64" s="47"/>
      <c r="C64" s="317" t="s">
        <v>19</v>
      </c>
      <c r="D64" s="317" t="s">
        <v>815</v>
      </c>
      <c r="E64" s="20" t="s">
        <v>19</v>
      </c>
      <c r="F64" s="318">
        <v>0</v>
      </c>
      <c r="G64" s="41"/>
      <c r="H64" s="47"/>
    </row>
    <row r="65" s="2" customFormat="1" ht="16.8" customHeight="1">
      <c r="A65" s="41"/>
      <c r="B65" s="47"/>
      <c r="C65" s="317" t="s">
        <v>19</v>
      </c>
      <c r="D65" s="317" t="s">
        <v>816</v>
      </c>
      <c r="E65" s="20" t="s">
        <v>19</v>
      </c>
      <c r="F65" s="318">
        <v>16</v>
      </c>
      <c r="G65" s="41"/>
      <c r="H65" s="47"/>
    </row>
    <row r="66" s="2" customFormat="1" ht="16.8" customHeight="1">
      <c r="A66" s="41"/>
      <c r="B66" s="47"/>
      <c r="C66" s="317" t="s">
        <v>19</v>
      </c>
      <c r="D66" s="317" t="s">
        <v>817</v>
      </c>
      <c r="E66" s="20" t="s">
        <v>19</v>
      </c>
      <c r="F66" s="318">
        <v>4.0940000000000003</v>
      </c>
      <c r="G66" s="41"/>
      <c r="H66" s="47"/>
    </row>
    <row r="67" s="2" customFormat="1" ht="16.8" customHeight="1">
      <c r="A67" s="41"/>
      <c r="B67" s="47"/>
      <c r="C67" s="317" t="s">
        <v>19</v>
      </c>
      <c r="D67" s="317" t="s">
        <v>818</v>
      </c>
      <c r="E67" s="20" t="s">
        <v>19</v>
      </c>
      <c r="F67" s="318">
        <v>0</v>
      </c>
      <c r="G67" s="41"/>
      <c r="H67" s="47"/>
    </row>
    <row r="68" s="2" customFormat="1" ht="16.8" customHeight="1">
      <c r="A68" s="41"/>
      <c r="B68" s="47"/>
      <c r="C68" s="317" t="s">
        <v>19</v>
      </c>
      <c r="D68" s="317" t="s">
        <v>819</v>
      </c>
      <c r="E68" s="20" t="s">
        <v>19</v>
      </c>
      <c r="F68" s="318">
        <v>0</v>
      </c>
      <c r="G68" s="41"/>
      <c r="H68" s="47"/>
    </row>
    <row r="69" s="2" customFormat="1" ht="16.8" customHeight="1">
      <c r="A69" s="41"/>
      <c r="B69" s="47"/>
      <c r="C69" s="317" t="s">
        <v>19</v>
      </c>
      <c r="D69" s="317" t="s">
        <v>820</v>
      </c>
      <c r="E69" s="20" t="s">
        <v>19</v>
      </c>
      <c r="F69" s="318">
        <v>36.039999999999999</v>
      </c>
      <c r="G69" s="41"/>
      <c r="H69" s="47"/>
    </row>
    <row r="70" s="2" customFormat="1" ht="16.8" customHeight="1">
      <c r="A70" s="41"/>
      <c r="B70" s="47"/>
      <c r="C70" s="317" t="s">
        <v>19</v>
      </c>
      <c r="D70" s="317" t="s">
        <v>821</v>
      </c>
      <c r="E70" s="20" t="s">
        <v>19</v>
      </c>
      <c r="F70" s="318">
        <v>11.199999999999999</v>
      </c>
      <c r="G70" s="41"/>
      <c r="H70" s="47"/>
    </row>
    <row r="71" s="2" customFormat="1" ht="16.8" customHeight="1">
      <c r="A71" s="41"/>
      <c r="B71" s="47"/>
      <c r="C71" s="317" t="s">
        <v>19</v>
      </c>
      <c r="D71" s="317" t="s">
        <v>822</v>
      </c>
      <c r="E71" s="20" t="s">
        <v>19</v>
      </c>
      <c r="F71" s="318">
        <v>0</v>
      </c>
      <c r="G71" s="41"/>
      <c r="H71" s="47"/>
    </row>
    <row r="72" s="2" customFormat="1" ht="16.8" customHeight="1">
      <c r="A72" s="41"/>
      <c r="B72" s="47"/>
      <c r="C72" s="317" t="s">
        <v>19</v>
      </c>
      <c r="D72" s="317" t="s">
        <v>823</v>
      </c>
      <c r="E72" s="20" t="s">
        <v>19</v>
      </c>
      <c r="F72" s="318">
        <v>50.880000000000003</v>
      </c>
      <c r="G72" s="41"/>
      <c r="H72" s="47"/>
    </row>
    <row r="73" s="2" customFormat="1" ht="16.8" customHeight="1">
      <c r="A73" s="41"/>
      <c r="B73" s="47"/>
      <c r="C73" s="317" t="s">
        <v>19</v>
      </c>
      <c r="D73" s="317" t="s">
        <v>824</v>
      </c>
      <c r="E73" s="20" t="s">
        <v>19</v>
      </c>
      <c r="F73" s="318">
        <v>33.039999999999999</v>
      </c>
      <c r="G73" s="41"/>
      <c r="H73" s="47"/>
    </row>
    <row r="74" s="2" customFormat="1" ht="16.8" customHeight="1">
      <c r="A74" s="41"/>
      <c r="B74" s="47"/>
      <c r="C74" s="317" t="s">
        <v>19</v>
      </c>
      <c r="D74" s="317" t="s">
        <v>825</v>
      </c>
      <c r="E74" s="20" t="s">
        <v>19</v>
      </c>
      <c r="F74" s="318">
        <v>16.960000000000001</v>
      </c>
      <c r="G74" s="41"/>
      <c r="H74" s="47"/>
    </row>
    <row r="75" s="2" customFormat="1" ht="16.8" customHeight="1">
      <c r="A75" s="41"/>
      <c r="B75" s="47"/>
      <c r="C75" s="317" t="s">
        <v>19</v>
      </c>
      <c r="D75" s="317" t="s">
        <v>826</v>
      </c>
      <c r="E75" s="20" t="s">
        <v>19</v>
      </c>
      <c r="F75" s="318">
        <v>36.600000000000001</v>
      </c>
      <c r="G75" s="41"/>
      <c r="H75" s="47"/>
    </row>
    <row r="76" s="2" customFormat="1" ht="16.8" customHeight="1">
      <c r="A76" s="41"/>
      <c r="B76" s="47"/>
      <c r="C76" s="317" t="s">
        <v>793</v>
      </c>
      <c r="D76" s="317" t="s">
        <v>498</v>
      </c>
      <c r="E76" s="20" t="s">
        <v>19</v>
      </c>
      <c r="F76" s="318">
        <v>769.33399999999995</v>
      </c>
      <c r="G76" s="41"/>
      <c r="H76" s="47"/>
    </row>
    <row r="77" s="2" customFormat="1" ht="16.8" customHeight="1">
      <c r="A77" s="41"/>
      <c r="B77" s="47"/>
      <c r="C77" s="313" t="s">
        <v>827</v>
      </c>
      <c r="D77" s="314" t="s">
        <v>19</v>
      </c>
      <c r="E77" s="315" t="s">
        <v>19</v>
      </c>
      <c r="F77" s="316">
        <v>351.91000000000003</v>
      </c>
      <c r="G77" s="41"/>
      <c r="H77" s="47"/>
    </row>
    <row r="78" s="2" customFormat="1" ht="16.8" customHeight="1">
      <c r="A78" s="41"/>
      <c r="B78" s="47"/>
      <c r="C78" s="317" t="s">
        <v>19</v>
      </c>
      <c r="D78" s="317" t="s">
        <v>794</v>
      </c>
      <c r="E78" s="20" t="s">
        <v>19</v>
      </c>
      <c r="F78" s="318">
        <v>0</v>
      </c>
      <c r="G78" s="41"/>
      <c r="H78" s="47"/>
    </row>
    <row r="79" s="2" customFormat="1" ht="16.8" customHeight="1">
      <c r="A79" s="41"/>
      <c r="B79" s="47"/>
      <c r="C79" s="317" t="s">
        <v>19</v>
      </c>
      <c r="D79" s="317" t="s">
        <v>805</v>
      </c>
      <c r="E79" s="20" t="s">
        <v>19</v>
      </c>
      <c r="F79" s="318">
        <v>0</v>
      </c>
      <c r="G79" s="41"/>
      <c r="H79" s="47"/>
    </row>
    <row r="80" s="2" customFormat="1" ht="16.8" customHeight="1">
      <c r="A80" s="41"/>
      <c r="B80" s="47"/>
      <c r="C80" s="317" t="s">
        <v>19</v>
      </c>
      <c r="D80" s="317" t="s">
        <v>796</v>
      </c>
      <c r="E80" s="20" t="s">
        <v>19</v>
      </c>
      <c r="F80" s="318">
        <v>0</v>
      </c>
      <c r="G80" s="41"/>
      <c r="H80" s="47"/>
    </row>
    <row r="81" s="2" customFormat="1" ht="16.8" customHeight="1">
      <c r="A81" s="41"/>
      <c r="B81" s="47"/>
      <c r="C81" s="317" t="s">
        <v>19</v>
      </c>
      <c r="D81" s="317" t="s">
        <v>807</v>
      </c>
      <c r="E81" s="20" t="s">
        <v>19</v>
      </c>
      <c r="F81" s="318">
        <v>136.75999999999999</v>
      </c>
      <c r="G81" s="41"/>
      <c r="H81" s="47"/>
    </row>
    <row r="82" s="2" customFormat="1" ht="16.8" customHeight="1">
      <c r="A82" s="41"/>
      <c r="B82" s="47"/>
      <c r="C82" s="317" t="s">
        <v>19</v>
      </c>
      <c r="D82" s="317" t="s">
        <v>828</v>
      </c>
      <c r="E82" s="20" t="s">
        <v>19</v>
      </c>
      <c r="F82" s="318">
        <v>22.050000000000001</v>
      </c>
      <c r="G82" s="41"/>
      <c r="H82" s="47"/>
    </row>
    <row r="83" s="2" customFormat="1" ht="16.8" customHeight="1">
      <c r="A83" s="41"/>
      <c r="B83" s="47"/>
      <c r="C83" s="317" t="s">
        <v>19</v>
      </c>
      <c r="D83" s="317" t="s">
        <v>829</v>
      </c>
      <c r="E83" s="20" t="s">
        <v>19</v>
      </c>
      <c r="F83" s="318">
        <v>4.8650000000000002</v>
      </c>
      <c r="G83" s="41"/>
      <c r="H83" s="47"/>
    </row>
    <row r="84" s="2" customFormat="1" ht="16.8" customHeight="1">
      <c r="A84" s="41"/>
      <c r="B84" s="47"/>
      <c r="C84" s="317" t="s">
        <v>19</v>
      </c>
      <c r="D84" s="317" t="s">
        <v>830</v>
      </c>
      <c r="E84" s="20" t="s">
        <v>19</v>
      </c>
      <c r="F84" s="318">
        <v>3.7799999999999998</v>
      </c>
      <c r="G84" s="41"/>
      <c r="H84" s="47"/>
    </row>
    <row r="85" s="2" customFormat="1" ht="16.8" customHeight="1">
      <c r="A85" s="41"/>
      <c r="B85" s="47"/>
      <c r="C85" s="317" t="s">
        <v>19</v>
      </c>
      <c r="D85" s="317" t="s">
        <v>814</v>
      </c>
      <c r="E85" s="20" t="s">
        <v>19</v>
      </c>
      <c r="F85" s="318">
        <v>0</v>
      </c>
      <c r="G85" s="41"/>
      <c r="H85" s="47"/>
    </row>
    <row r="86" s="2" customFormat="1" ht="16.8" customHeight="1">
      <c r="A86" s="41"/>
      <c r="B86" s="47"/>
      <c r="C86" s="317" t="s">
        <v>19</v>
      </c>
      <c r="D86" s="317" t="s">
        <v>805</v>
      </c>
      <c r="E86" s="20" t="s">
        <v>19</v>
      </c>
      <c r="F86" s="318">
        <v>0</v>
      </c>
      <c r="G86" s="41"/>
      <c r="H86" s="47"/>
    </row>
    <row r="87" s="2" customFormat="1" ht="16.8" customHeight="1">
      <c r="A87" s="41"/>
      <c r="B87" s="47"/>
      <c r="C87" s="317" t="s">
        <v>19</v>
      </c>
      <c r="D87" s="317" t="s">
        <v>796</v>
      </c>
      <c r="E87" s="20" t="s">
        <v>19</v>
      </c>
      <c r="F87" s="318">
        <v>0</v>
      </c>
      <c r="G87" s="41"/>
      <c r="H87" s="47"/>
    </row>
    <row r="88" s="2" customFormat="1" ht="16.8" customHeight="1">
      <c r="A88" s="41"/>
      <c r="B88" s="47"/>
      <c r="C88" s="317" t="s">
        <v>19</v>
      </c>
      <c r="D88" s="317" t="s">
        <v>807</v>
      </c>
      <c r="E88" s="20" t="s">
        <v>19</v>
      </c>
      <c r="F88" s="318">
        <v>136.75999999999999</v>
      </c>
      <c r="G88" s="41"/>
      <c r="H88" s="47"/>
    </row>
    <row r="89" s="2" customFormat="1" ht="16.8" customHeight="1">
      <c r="A89" s="41"/>
      <c r="B89" s="47"/>
      <c r="C89" s="317" t="s">
        <v>19</v>
      </c>
      <c r="D89" s="317" t="s">
        <v>828</v>
      </c>
      <c r="E89" s="20" t="s">
        <v>19</v>
      </c>
      <c r="F89" s="318">
        <v>22.050000000000001</v>
      </c>
      <c r="G89" s="41"/>
      <c r="H89" s="47"/>
    </row>
    <row r="90" s="2" customFormat="1" ht="16.8" customHeight="1">
      <c r="A90" s="41"/>
      <c r="B90" s="47"/>
      <c r="C90" s="317" t="s">
        <v>19</v>
      </c>
      <c r="D90" s="317" t="s">
        <v>829</v>
      </c>
      <c r="E90" s="20" t="s">
        <v>19</v>
      </c>
      <c r="F90" s="318">
        <v>4.8650000000000002</v>
      </c>
      <c r="G90" s="41"/>
      <c r="H90" s="47"/>
    </row>
    <row r="91" s="2" customFormat="1" ht="16.8" customHeight="1">
      <c r="A91" s="41"/>
      <c r="B91" s="47"/>
      <c r="C91" s="317" t="s">
        <v>19</v>
      </c>
      <c r="D91" s="317" t="s">
        <v>830</v>
      </c>
      <c r="E91" s="20" t="s">
        <v>19</v>
      </c>
      <c r="F91" s="318">
        <v>3.7799999999999998</v>
      </c>
      <c r="G91" s="41"/>
      <c r="H91" s="47"/>
    </row>
    <row r="92" s="2" customFormat="1" ht="16.8" customHeight="1">
      <c r="A92" s="41"/>
      <c r="B92" s="47"/>
      <c r="C92" s="317" t="s">
        <v>19</v>
      </c>
      <c r="D92" s="317" t="s">
        <v>417</v>
      </c>
      <c r="E92" s="20" t="s">
        <v>19</v>
      </c>
      <c r="F92" s="318">
        <v>17</v>
      </c>
      <c r="G92" s="41"/>
      <c r="H92" s="47"/>
    </row>
    <row r="93" s="2" customFormat="1" ht="16.8" customHeight="1">
      <c r="A93" s="41"/>
      <c r="B93" s="47"/>
      <c r="C93" s="317" t="s">
        <v>827</v>
      </c>
      <c r="D93" s="317" t="s">
        <v>498</v>
      </c>
      <c r="E93" s="20" t="s">
        <v>19</v>
      </c>
      <c r="F93" s="318">
        <v>351.91000000000003</v>
      </c>
      <c r="G93" s="41"/>
      <c r="H93" s="47"/>
    </row>
    <row r="94" s="2" customFormat="1" ht="16.8" customHeight="1">
      <c r="A94" s="41"/>
      <c r="B94" s="47"/>
      <c r="C94" s="313" t="s">
        <v>831</v>
      </c>
      <c r="D94" s="314" t="s">
        <v>19</v>
      </c>
      <c r="E94" s="315" t="s">
        <v>19</v>
      </c>
      <c r="F94" s="316">
        <v>161.749</v>
      </c>
      <c r="G94" s="41"/>
      <c r="H94" s="47"/>
    </row>
    <row r="95" s="2" customFormat="1" ht="16.8" customHeight="1">
      <c r="A95" s="41"/>
      <c r="B95" s="47"/>
      <c r="C95" s="317" t="s">
        <v>19</v>
      </c>
      <c r="D95" s="317" t="s">
        <v>794</v>
      </c>
      <c r="E95" s="20" t="s">
        <v>19</v>
      </c>
      <c r="F95" s="318">
        <v>0</v>
      </c>
      <c r="G95" s="41"/>
      <c r="H95" s="47"/>
    </row>
    <row r="96" s="2" customFormat="1" ht="16.8" customHeight="1">
      <c r="A96" s="41"/>
      <c r="B96" s="47"/>
      <c r="C96" s="317" t="s">
        <v>19</v>
      </c>
      <c r="D96" s="317" t="s">
        <v>832</v>
      </c>
      <c r="E96" s="20" t="s">
        <v>19</v>
      </c>
      <c r="F96" s="318">
        <v>0</v>
      </c>
      <c r="G96" s="41"/>
      <c r="H96" s="47"/>
    </row>
    <row r="97" s="2" customFormat="1" ht="16.8" customHeight="1">
      <c r="A97" s="41"/>
      <c r="B97" s="47"/>
      <c r="C97" s="317" t="s">
        <v>19</v>
      </c>
      <c r="D97" s="317" t="s">
        <v>833</v>
      </c>
      <c r="E97" s="20" t="s">
        <v>19</v>
      </c>
      <c r="F97" s="318">
        <v>6.6500000000000004</v>
      </c>
      <c r="G97" s="41"/>
      <c r="H97" s="47"/>
    </row>
    <row r="98" s="2" customFormat="1" ht="16.8" customHeight="1">
      <c r="A98" s="41"/>
      <c r="B98" s="47"/>
      <c r="C98" s="317" t="s">
        <v>19</v>
      </c>
      <c r="D98" s="317" t="s">
        <v>834</v>
      </c>
      <c r="E98" s="20" t="s">
        <v>19</v>
      </c>
      <c r="F98" s="318">
        <v>15.390000000000001</v>
      </c>
      <c r="G98" s="41"/>
      <c r="H98" s="47"/>
    </row>
    <row r="99" s="2" customFormat="1" ht="16.8" customHeight="1">
      <c r="A99" s="41"/>
      <c r="B99" s="47"/>
      <c r="C99" s="317" t="s">
        <v>19</v>
      </c>
      <c r="D99" s="317" t="s">
        <v>835</v>
      </c>
      <c r="E99" s="20" t="s">
        <v>19</v>
      </c>
      <c r="F99" s="318">
        <v>0.91200000000000003</v>
      </c>
      <c r="G99" s="41"/>
      <c r="H99" s="47"/>
    </row>
    <row r="100" s="2" customFormat="1" ht="16.8" customHeight="1">
      <c r="A100" s="41"/>
      <c r="B100" s="47"/>
      <c r="C100" s="317" t="s">
        <v>19</v>
      </c>
      <c r="D100" s="317" t="s">
        <v>836</v>
      </c>
      <c r="E100" s="20" t="s">
        <v>19</v>
      </c>
      <c r="F100" s="318">
        <v>5.7000000000000002</v>
      </c>
      <c r="G100" s="41"/>
      <c r="H100" s="47"/>
    </row>
    <row r="101" s="2" customFormat="1" ht="16.8" customHeight="1">
      <c r="A101" s="41"/>
      <c r="B101" s="47"/>
      <c r="C101" s="317" t="s">
        <v>19</v>
      </c>
      <c r="D101" s="317" t="s">
        <v>837</v>
      </c>
      <c r="E101" s="20" t="s">
        <v>19</v>
      </c>
      <c r="F101" s="318">
        <v>9.5</v>
      </c>
      <c r="G101" s="41"/>
      <c r="H101" s="47"/>
    </row>
    <row r="102" s="2" customFormat="1" ht="16.8" customHeight="1">
      <c r="A102" s="41"/>
      <c r="B102" s="47"/>
      <c r="C102" s="317" t="s">
        <v>19</v>
      </c>
      <c r="D102" s="317" t="s">
        <v>838</v>
      </c>
      <c r="E102" s="20" t="s">
        <v>19</v>
      </c>
      <c r="F102" s="318">
        <v>3.7050000000000001</v>
      </c>
      <c r="G102" s="41"/>
      <c r="H102" s="47"/>
    </row>
    <row r="103" s="2" customFormat="1" ht="16.8" customHeight="1">
      <c r="A103" s="41"/>
      <c r="B103" s="47"/>
      <c r="C103" s="317" t="s">
        <v>19</v>
      </c>
      <c r="D103" s="317" t="s">
        <v>839</v>
      </c>
      <c r="E103" s="20" t="s">
        <v>19</v>
      </c>
      <c r="F103" s="318">
        <v>3.4199999999999999</v>
      </c>
      <c r="G103" s="41"/>
      <c r="H103" s="47"/>
    </row>
    <row r="104" s="2" customFormat="1" ht="16.8" customHeight="1">
      <c r="A104" s="41"/>
      <c r="B104" s="47"/>
      <c r="C104" s="317" t="s">
        <v>19</v>
      </c>
      <c r="D104" s="317" t="s">
        <v>840</v>
      </c>
      <c r="E104" s="20" t="s">
        <v>19</v>
      </c>
      <c r="F104" s="318">
        <v>11.779999999999999</v>
      </c>
      <c r="G104" s="41"/>
      <c r="H104" s="47"/>
    </row>
    <row r="105" s="2" customFormat="1" ht="16.8" customHeight="1">
      <c r="A105" s="41"/>
      <c r="B105" s="47"/>
      <c r="C105" s="317" t="s">
        <v>19</v>
      </c>
      <c r="D105" s="317" t="s">
        <v>841</v>
      </c>
      <c r="E105" s="20" t="s">
        <v>19</v>
      </c>
      <c r="F105" s="318">
        <v>3.04</v>
      </c>
      <c r="G105" s="41"/>
      <c r="H105" s="47"/>
    </row>
    <row r="106" s="2" customFormat="1" ht="16.8" customHeight="1">
      <c r="A106" s="41"/>
      <c r="B106" s="47"/>
      <c r="C106" s="317" t="s">
        <v>19</v>
      </c>
      <c r="D106" s="317" t="s">
        <v>814</v>
      </c>
      <c r="E106" s="20" t="s">
        <v>19</v>
      </c>
      <c r="F106" s="318">
        <v>0</v>
      </c>
      <c r="G106" s="41"/>
      <c r="H106" s="47"/>
    </row>
    <row r="107" s="2" customFormat="1" ht="16.8" customHeight="1">
      <c r="A107" s="41"/>
      <c r="B107" s="47"/>
      <c r="C107" s="317" t="s">
        <v>19</v>
      </c>
      <c r="D107" s="317" t="s">
        <v>841</v>
      </c>
      <c r="E107" s="20" t="s">
        <v>19</v>
      </c>
      <c r="F107" s="318">
        <v>3.04</v>
      </c>
      <c r="G107" s="41"/>
      <c r="H107" s="47"/>
    </row>
    <row r="108" s="2" customFormat="1" ht="16.8" customHeight="1">
      <c r="A108" s="41"/>
      <c r="B108" s="47"/>
      <c r="C108" s="317" t="s">
        <v>19</v>
      </c>
      <c r="D108" s="317" t="s">
        <v>840</v>
      </c>
      <c r="E108" s="20" t="s">
        <v>19</v>
      </c>
      <c r="F108" s="318">
        <v>11.779999999999999</v>
      </c>
      <c r="G108" s="41"/>
      <c r="H108" s="47"/>
    </row>
    <row r="109" s="2" customFormat="1" ht="16.8" customHeight="1">
      <c r="A109" s="41"/>
      <c r="B109" s="47"/>
      <c r="C109" s="317" t="s">
        <v>19</v>
      </c>
      <c r="D109" s="317" t="s">
        <v>842</v>
      </c>
      <c r="E109" s="20" t="s">
        <v>19</v>
      </c>
      <c r="F109" s="318">
        <v>32.832000000000001</v>
      </c>
      <c r="G109" s="41"/>
      <c r="H109" s="47"/>
    </row>
    <row r="110" s="2" customFormat="1" ht="16.8" customHeight="1">
      <c r="A110" s="41"/>
      <c r="B110" s="47"/>
      <c r="C110" s="317" t="s">
        <v>19</v>
      </c>
      <c r="D110" s="317" t="s">
        <v>843</v>
      </c>
      <c r="E110" s="20" t="s">
        <v>19</v>
      </c>
      <c r="F110" s="318">
        <v>54</v>
      </c>
      <c r="G110" s="41"/>
      <c r="H110" s="47"/>
    </row>
    <row r="111" s="2" customFormat="1" ht="16.8" customHeight="1">
      <c r="A111" s="41"/>
      <c r="B111" s="47"/>
      <c r="C111" s="317" t="s">
        <v>831</v>
      </c>
      <c r="D111" s="317" t="s">
        <v>498</v>
      </c>
      <c r="E111" s="20" t="s">
        <v>19</v>
      </c>
      <c r="F111" s="318">
        <v>161.749</v>
      </c>
      <c r="G111" s="41"/>
      <c r="H111" s="47"/>
    </row>
    <row r="112" s="2" customFormat="1" ht="16.8" customHeight="1">
      <c r="A112" s="41"/>
      <c r="B112" s="47"/>
      <c r="C112" s="313" t="s">
        <v>844</v>
      </c>
      <c r="D112" s="314" t="s">
        <v>19</v>
      </c>
      <c r="E112" s="315" t="s">
        <v>19</v>
      </c>
      <c r="F112" s="316">
        <v>7303.1559999999999</v>
      </c>
      <c r="G112" s="41"/>
      <c r="H112" s="47"/>
    </row>
    <row r="113" s="2" customFormat="1" ht="16.8" customHeight="1">
      <c r="A113" s="41"/>
      <c r="B113" s="47"/>
      <c r="C113" s="317" t="s">
        <v>19</v>
      </c>
      <c r="D113" s="317" t="s">
        <v>794</v>
      </c>
      <c r="E113" s="20" t="s">
        <v>19</v>
      </c>
      <c r="F113" s="318">
        <v>0</v>
      </c>
      <c r="G113" s="41"/>
      <c r="H113" s="47"/>
    </row>
    <row r="114" s="2" customFormat="1" ht="16.8" customHeight="1">
      <c r="A114" s="41"/>
      <c r="B114" s="47"/>
      <c r="C114" s="317" t="s">
        <v>19</v>
      </c>
      <c r="D114" s="317" t="s">
        <v>845</v>
      </c>
      <c r="E114" s="20" t="s">
        <v>19</v>
      </c>
      <c r="F114" s="318">
        <v>287.964</v>
      </c>
      <c r="G114" s="41"/>
      <c r="H114" s="47"/>
    </row>
    <row r="115" s="2" customFormat="1" ht="16.8" customHeight="1">
      <c r="A115" s="41"/>
      <c r="B115" s="47"/>
      <c r="C115" s="317" t="s">
        <v>19</v>
      </c>
      <c r="D115" s="317" t="s">
        <v>846</v>
      </c>
      <c r="E115" s="20" t="s">
        <v>19</v>
      </c>
      <c r="F115" s="318">
        <v>58.939999999999998</v>
      </c>
      <c r="G115" s="41"/>
      <c r="H115" s="47"/>
    </row>
    <row r="116" s="2" customFormat="1" ht="16.8" customHeight="1">
      <c r="A116" s="41"/>
      <c r="B116" s="47"/>
      <c r="C116" s="317" t="s">
        <v>19</v>
      </c>
      <c r="D116" s="317" t="s">
        <v>847</v>
      </c>
      <c r="E116" s="20" t="s">
        <v>19</v>
      </c>
      <c r="F116" s="318">
        <v>85.884</v>
      </c>
      <c r="G116" s="41"/>
      <c r="H116" s="47"/>
    </row>
    <row r="117" s="2" customFormat="1" ht="16.8" customHeight="1">
      <c r="A117" s="41"/>
      <c r="B117" s="47"/>
      <c r="C117" s="317" t="s">
        <v>19</v>
      </c>
      <c r="D117" s="317" t="s">
        <v>848</v>
      </c>
      <c r="E117" s="20" t="s">
        <v>19</v>
      </c>
      <c r="F117" s="318">
        <v>165.03200000000001</v>
      </c>
      <c r="G117" s="41"/>
      <c r="H117" s="47"/>
    </row>
    <row r="118" s="2" customFormat="1" ht="16.8" customHeight="1">
      <c r="A118" s="41"/>
      <c r="B118" s="47"/>
      <c r="C118" s="317" t="s">
        <v>19</v>
      </c>
      <c r="D118" s="317" t="s">
        <v>849</v>
      </c>
      <c r="E118" s="20" t="s">
        <v>19</v>
      </c>
      <c r="F118" s="318">
        <v>1.4159999999999999</v>
      </c>
      <c r="G118" s="41"/>
      <c r="H118" s="47"/>
    </row>
    <row r="119" s="2" customFormat="1" ht="16.8" customHeight="1">
      <c r="A119" s="41"/>
      <c r="B119" s="47"/>
      <c r="C119" s="317" t="s">
        <v>19</v>
      </c>
      <c r="D119" s="317" t="s">
        <v>850</v>
      </c>
      <c r="E119" s="20" t="s">
        <v>19</v>
      </c>
      <c r="F119" s="318">
        <v>1.4159999999999999</v>
      </c>
      <c r="G119" s="41"/>
      <c r="H119" s="47"/>
    </row>
    <row r="120" s="2" customFormat="1" ht="16.8" customHeight="1">
      <c r="A120" s="41"/>
      <c r="B120" s="47"/>
      <c r="C120" s="317" t="s">
        <v>19</v>
      </c>
      <c r="D120" s="317" t="s">
        <v>851</v>
      </c>
      <c r="E120" s="20" t="s">
        <v>19</v>
      </c>
      <c r="F120" s="318">
        <v>2.944</v>
      </c>
      <c r="G120" s="41"/>
      <c r="H120" s="47"/>
    </row>
    <row r="121" s="2" customFormat="1" ht="16.8" customHeight="1">
      <c r="A121" s="41"/>
      <c r="B121" s="47"/>
      <c r="C121" s="317" t="s">
        <v>19</v>
      </c>
      <c r="D121" s="317" t="s">
        <v>852</v>
      </c>
      <c r="E121" s="20" t="s">
        <v>19</v>
      </c>
      <c r="F121" s="318">
        <v>2.8319999999999999</v>
      </c>
      <c r="G121" s="41"/>
      <c r="H121" s="47"/>
    </row>
    <row r="122" s="2" customFormat="1" ht="16.8" customHeight="1">
      <c r="A122" s="41"/>
      <c r="B122" s="47"/>
      <c r="C122" s="317" t="s">
        <v>19</v>
      </c>
      <c r="D122" s="317" t="s">
        <v>853</v>
      </c>
      <c r="E122" s="20" t="s">
        <v>19</v>
      </c>
      <c r="F122" s="318">
        <v>1220.3199999999999</v>
      </c>
      <c r="G122" s="41"/>
      <c r="H122" s="47"/>
    </row>
    <row r="123" s="2" customFormat="1" ht="16.8" customHeight="1">
      <c r="A123" s="41"/>
      <c r="B123" s="47"/>
      <c r="C123" s="317" t="s">
        <v>19</v>
      </c>
      <c r="D123" s="317" t="s">
        <v>854</v>
      </c>
      <c r="E123" s="20" t="s">
        <v>19</v>
      </c>
      <c r="F123" s="318">
        <v>120.64</v>
      </c>
      <c r="G123" s="41"/>
      <c r="H123" s="47"/>
    </row>
    <row r="124" s="2" customFormat="1" ht="16.8" customHeight="1">
      <c r="A124" s="41"/>
      <c r="B124" s="47"/>
      <c r="C124" s="317" t="s">
        <v>19</v>
      </c>
      <c r="D124" s="317" t="s">
        <v>855</v>
      </c>
      <c r="E124" s="20" t="s">
        <v>19</v>
      </c>
      <c r="F124" s="318">
        <v>2.3450000000000002</v>
      </c>
      <c r="G124" s="41"/>
      <c r="H124" s="47"/>
    </row>
    <row r="125" s="2" customFormat="1" ht="16.8" customHeight="1">
      <c r="A125" s="41"/>
      <c r="B125" s="47"/>
      <c r="C125" s="317" t="s">
        <v>19</v>
      </c>
      <c r="D125" s="317" t="s">
        <v>856</v>
      </c>
      <c r="E125" s="20" t="s">
        <v>19</v>
      </c>
      <c r="F125" s="318">
        <v>1.96</v>
      </c>
      <c r="G125" s="41"/>
      <c r="H125" s="47"/>
    </row>
    <row r="126" s="2" customFormat="1" ht="16.8" customHeight="1">
      <c r="A126" s="41"/>
      <c r="B126" s="47"/>
      <c r="C126" s="317" t="s">
        <v>19</v>
      </c>
      <c r="D126" s="317" t="s">
        <v>857</v>
      </c>
      <c r="E126" s="20" t="s">
        <v>19</v>
      </c>
      <c r="F126" s="318">
        <v>100.8</v>
      </c>
      <c r="G126" s="41"/>
      <c r="H126" s="47"/>
    </row>
    <row r="127" s="2" customFormat="1" ht="16.8" customHeight="1">
      <c r="A127" s="41"/>
      <c r="B127" s="47"/>
      <c r="C127" s="317" t="s">
        <v>19</v>
      </c>
      <c r="D127" s="317" t="s">
        <v>858</v>
      </c>
      <c r="E127" s="20" t="s">
        <v>19</v>
      </c>
      <c r="F127" s="318">
        <v>332.63999999999999</v>
      </c>
      <c r="G127" s="41"/>
      <c r="H127" s="47"/>
    </row>
    <row r="128" s="2" customFormat="1" ht="16.8" customHeight="1">
      <c r="A128" s="41"/>
      <c r="B128" s="47"/>
      <c r="C128" s="317" t="s">
        <v>19</v>
      </c>
      <c r="D128" s="317" t="s">
        <v>859</v>
      </c>
      <c r="E128" s="20" t="s">
        <v>19</v>
      </c>
      <c r="F128" s="318">
        <v>4.8440000000000003</v>
      </c>
      <c r="G128" s="41"/>
      <c r="H128" s="47"/>
    </row>
    <row r="129" s="2" customFormat="1" ht="16.8" customHeight="1">
      <c r="A129" s="41"/>
      <c r="B129" s="47"/>
      <c r="C129" s="317" t="s">
        <v>19</v>
      </c>
      <c r="D129" s="317" t="s">
        <v>860</v>
      </c>
      <c r="E129" s="20" t="s">
        <v>19</v>
      </c>
      <c r="F129" s="318">
        <v>244</v>
      </c>
      <c r="G129" s="41"/>
      <c r="H129" s="47"/>
    </row>
    <row r="130" s="2" customFormat="1" ht="16.8" customHeight="1">
      <c r="A130" s="41"/>
      <c r="B130" s="47"/>
      <c r="C130" s="317" t="s">
        <v>19</v>
      </c>
      <c r="D130" s="317" t="s">
        <v>861</v>
      </c>
      <c r="E130" s="20" t="s">
        <v>19</v>
      </c>
      <c r="F130" s="318">
        <v>432</v>
      </c>
      <c r="G130" s="41"/>
      <c r="H130" s="47"/>
    </row>
    <row r="131" s="2" customFormat="1" ht="16.8" customHeight="1">
      <c r="A131" s="41"/>
      <c r="B131" s="47"/>
      <c r="C131" s="317" t="s">
        <v>19</v>
      </c>
      <c r="D131" s="317" t="s">
        <v>862</v>
      </c>
      <c r="E131" s="20" t="s">
        <v>19</v>
      </c>
      <c r="F131" s="318">
        <v>4.6900000000000004</v>
      </c>
      <c r="G131" s="41"/>
      <c r="H131" s="47"/>
    </row>
    <row r="132" s="2" customFormat="1" ht="16.8" customHeight="1">
      <c r="A132" s="41"/>
      <c r="B132" s="47"/>
      <c r="C132" s="317" t="s">
        <v>19</v>
      </c>
      <c r="D132" s="317" t="s">
        <v>863</v>
      </c>
      <c r="E132" s="20" t="s">
        <v>19</v>
      </c>
      <c r="F132" s="318">
        <v>105.04000000000001</v>
      </c>
      <c r="G132" s="41"/>
      <c r="H132" s="47"/>
    </row>
    <row r="133" s="2" customFormat="1" ht="16.8" customHeight="1">
      <c r="A133" s="41"/>
      <c r="B133" s="47"/>
      <c r="C133" s="317" t="s">
        <v>19</v>
      </c>
      <c r="D133" s="317" t="s">
        <v>864</v>
      </c>
      <c r="E133" s="20" t="s">
        <v>19</v>
      </c>
      <c r="F133" s="318">
        <v>99.182000000000002</v>
      </c>
      <c r="G133" s="41"/>
      <c r="H133" s="47"/>
    </row>
    <row r="134" s="2" customFormat="1" ht="16.8" customHeight="1">
      <c r="A134" s="41"/>
      <c r="B134" s="47"/>
      <c r="C134" s="317" t="s">
        <v>19</v>
      </c>
      <c r="D134" s="317" t="s">
        <v>865</v>
      </c>
      <c r="E134" s="20" t="s">
        <v>19</v>
      </c>
      <c r="F134" s="318">
        <v>24.846</v>
      </c>
      <c r="G134" s="41"/>
      <c r="H134" s="47"/>
    </row>
    <row r="135" s="2" customFormat="1" ht="16.8" customHeight="1">
      <c r="A135" s="41"/>
      <c r="B135" s="47"/>
      <c r="C135" s="317" t="s">
        <v>19</v>
      </c>
      <c r="D135" s="317" t="s">
        <v>866</v>
      </c>
      <c r="E135" s="20" t="s">
        <v>19</v>
      </c>
      <c r="F135" s="318">
        <v>112.31999999999999</v>
      </c>
      <c r="G135" s="41"/>
      <c r="H135" s="47"/>
    </row>
    <row r="136" s="2" customFormat="1" ht="16.8" customHeight="1">
      <c r="A136" s="41"/>
      <c r="B136" s="47"/>
      <c r="C136" s="317" t="s">
        <v>19</v>
      </c>
      <c r="D136" s="317" t="s">
        <v>867</v>
      </c>
      <c r="E136" s="20" t="s">
        <v>19</v>
      </c>
      <c r="F136" s="318">
        <v>247.68000000000001</v>
      </c>
      <c r="G136" s="41"/>
      <c r="H136" s="47"/>
    </row>
    <row r="137" s="2" customFormat="1" ht="16.8" customHeight="1">
      <c r="A137" s="41"/>
      <c r="B137" s="47"/>
      <c r="C137" s="317" t="s">
        <v>19</v>
      </c>
      <c r="D137" s="317" t="s">
        <v>868</v>
      </c>
      <c r="E137" s="20" t="s">
        <v>19</v>
      </c>
      <c r="F137" s="318">
        <v>1.925</v>
      </c>
      <c r="G137" s="41"/>
      <c r="H137" s="47"/>
    </row>
    <row r="138" s="2" customFormat="1" ht="16.8" customHeight="1">
      <c r="A138" s="41"/>
      <c r="B138" s="47"/>
      <c r="C138" s="317" t="s">
        <v>19</v>
      </c>
      <c r="D138" s="317" t="s">
        <v>869</v>
      </c>
      <c r="E138" s="20" t="s">
        <v>19</v>
      </c>
      <c r="F138" s="318">
        <v>3.5</v>
      </c>
      <c r="G138" s="41"/>
      <c r="H138" s="47"/>
    </row>
    <row r="139" s="2" customFormat="1" ht="16.8" customHeight="1">
      <c r="A139" s="41"/>
      <c r="B139" s="47"/>
      <c r="C139" s="317" t="s">
        <v>19</v>
      </c>
      <c r="D139" s="317" t="s">
        <v>870</v>
      </c>
      <c r="E139" s="20" t="s">
        <v>19</v>
      </c>
      <c r="F139" s="318">
        <v>0</v>
      </c>
      <c r="G139" s="41"/>
      <c r="H139" s="47"/>
    </row>
    <row r="140" s="2" customFormat="1" ht="16.8" customHeight="1">
      <c r="A140" s="41"/>
      <c r="B140" s="47"/>
      <c r="C140" s="317" t="s">
        <v>19</v>
      </c>
      <c r="D140" s="317" t="s">
        <v>871</v>
      </c>
      <c r="E140" s="20" t="s">
        <v>19</v>
      </c>
      <c r="F140" s="318">
        <v>97.811999999999998</v>
      </c>
      <c r="G140" s="41"/>
      <c r="H140" s="47"/>
    </row>
    <row r="141" s="2" customFormat="1" ht="16.8" customHeight="1">
      <c r="A141" s="41"/>
      <c r="B141" s="47"/>
      <c r="C141" s="317" t="s">
        <v>19</v>
      </c>
      <c r="D141" s="317" t="s">
        <v>872</v>
      </c>
      <c r="E141" s="20" t="s">
        <v>19</v>
      </c>
      <c r="F141" s="318">
        <v>1.46</v>
      </c>
      <c r="G141" s="41"/>
      <c r="H141" s="47"/>
    </row>
    <row r="142" s="2" customFormat="1" ht="16.8" customHeight="1">
      <c r="A142" s="41"/>
      <c r="B142" s="47"/>
      <c r="C142" s="317" t="s">
        <v>19</v>
      </c>
      <c r="D142" s="317" t="s">
        <v>814</v>
      </c>
      <c r="E142" s="20" t="s">
        <v>19</v>
      </c>
      <c r="F142" s="318">
        <v>0</v>
      </c>
      <c r="G142" s="41"/>
      <c r="H142" s="47"/>
    </row>
    <row r="143" s="2" customFormat="1" ht="16.8" customHeight="1">
      <c r="A143" s="41"/>
      <c r="B143" s="47"/>
      <c r="C143" s="317" t="s">
        <v>19</v>
      </c>
      <c r="D143" s="317" t="s">
        <v>853</v>
      </c>
      <c r="E143" s="20" t="s">
        <v>19</v>
      </c>
      <c r="F143" s="318">
        <v>1220.3199999999999</v>
      </c>
      <c r="G143" s="41"/>
      <c r="H143" s="47"/>
    </row>
    <row r="144" s="2" customFormat="1" ht="16.8" customHeight="1">
      <c r="A144" s="41"/>
      <c r="B144" s="47"/>
      <c r="C144" s="317" t="s">
        <v>19</v>
      </c>
      <c r="D144" s="317" t="s">
        <v>854</v>
      </c>
      <c r="E144" s="20" t="s">
        <v>19</v>
      </c>
      <c r="F144" s="318">
        <v>120.64</v>
      </c>
      <c r="G144" s="41"/>
      <c r="H144" s="47"/>
    </row>
    <row r="145" s="2" customFormat="1" ht="16.8" customHeight="1">
      <c r="A145" s="41"/>
      <c r="B145" s="47"/>
      <c r="C145" s="317" t="s">
        <v>19</v>
      </c>
      <c r="D145" s="317" t="s">
        <v>855</v>
      </c>
      <c r="E145" s="20" t="s">
        <v>19</v>
      </c>
      <c r="F145" s="318">
        <v>2.3450000000000002</v>
      </c>
      <c r="G145" s="41"/>
      <c r="H145" s="47"/>
    </row>
    <row r="146" s="2" customFormat="1" ht="16.8" customHeight="1">
      <c r="A146" s="41"/>
      <c r="B146" s="47"/>
      <c r="C146" s="317" t="s">
        <v>19</v>
      </c>
      <c r="D146" s="317" t="s">
        <v>856</v>
      </c>
      <c r="E146" s="20" t="s">
        <v>19</v>
      </c>
      <c r="F146" s="318">
        <v>1.96</v>
      </c>
      <c r="G146" s="41"/>
      <c r="H146" s="47"/>
    </row>
    <row r="147" s="2" customFormat="1" ht="16.8" customHeight="1">
      <c r="A147" s="41"/>
      <c r="B147" s="47"/>
      <c r="C147" s="317" t="s">
        <v>19</v>
      </c>
      <c r="D147" s="317" t="s">
        <v>873</v>
      </c>
      <c r="E147" s="20" t="s">
        <v>19</v>
      </c>
      <c r="F147" s="318">
        <v>60.479999999999997</v>
      </c>
      <c r="G147" s="41"/>
      <c r="H147" s="47"/>
    </row>
    <row r="148" s="2" customFormat="1" ht="16.8" customHeight="1">
      <c r="A148" s="41"/>
      <c r="B148" s="47"/>
      <c r="C148" s="317" t="s">
        <v>19</v>
      </c>
      <c r="D148" s="317" t="s">
        <v>858</v>
      </c>
      <c r="E148" s="20" t="s">
        <v>19</v>
      </c>
      <c r="F148" s="318">
        <v>332.63999999999999</v>
      </c>
      <c r="G148" s="41"/>
      <c r="H148" s="47"/>
    </row>
    <row r="149" s="2" customFormat="1" ht="16.8" customHeight="1">
      <c r="A149" s="41"/>
      <c r="B149" s="47"/>
      <c r="C149" s="317" t="s">
        <v>19</v>
      </c>
      <c r="D149" s="317" t="s">
        <v>859</v>
      </c>
      <c r="E149" s="20" t="s">
        <v>19</v>
      </c>
      <c r="F149" s="318">
        <v>4.8440000000000003</v>
      </c>
      <c r="G149" s="41"/>
      <c r="H149" s="47"/>
    </row>
    <row r="150" s="2" customFormat="1" ht="16.8" customHeight="1">
      <c r="A150" s="41"/>
      <c r="B150" s="47"/>
      <c r="C150" s="317" t="s">
        <v>19</v>
      </c>
      <c r="D150" s="317" t="s">
        <v>860</v>
      </c>
      <c r="E150" s="20" t="s">
        <v>19</v>
      </c>
      <c r="F150" s="318">
        <v>244</v>
      </c>
      <c r="G150" s="41"/>
      <c r="H150" s="47"/>
    </row>
    <row r="151" s="2" customFormat="1" ht="16.8" customHeight="1">
      <c r="A151" s="41"/>
      <c r="B151" s="47"/>
      <c r="C151" s="317" t="s">
        <v>19</v>
      </c>
      <c r="D151" s="317" t="s">
        <v>861</v>
      </c>
      <c r="E151" s="20" t="s">
        <v>19</v>
      </c>
      <c r="F151" s="318">
        <v>432</v>
      </c>
      <c r="G151" s="41"/>
      <c r="H151" s="47"/>
    </row>
    <row r="152" s="2" customFormat="1" ht="16.8" customHeight="1">
      <c r="A152" s="41"/>
      <c r="B152" s="47"/>
      <c r="C152" s="317" t="s">
        <v>19</v>
      </c>
      <c r="D152" s="317" t="s">
        <v>862</v>
      </c>
      <c r="E152" s="20" t="s">
        <v>19</v>
      </c>
      <c r="F152" s="318">
        <v>4.6900000000000004</v>
      </c>
      <c r="G152" s="41"/>
      <c r="H152" s="47"/>
    </row>
    <row r="153" s="2" customFormat="1" ht="16.8" customHeight="1">
      <c r="A153" s="41"/>
      <c r="B153" s="47"/>
      <c r="C153" s="317" t="s">
        <v>19</v>
      </c>
      <c r="D153" s="317" t="s">
        <v>863</v>
      </c>
      <c r="E153" s="20" t="s">
        <v>19</v>
      </c>
      <c r="F153" s="318">
        <v>105.04000000000001</v>
      </c>
      <c r="G153" s="41"/>
      <c r="H153" s="47"/>
    </row>
    <row r="154" s="2" customFormat="1" ht="16.8" customHeight="1">
      <c r="A154" s="41"/>
      <c r="B154" s="47"/>
      <c r="C154" s="317" t="s">
        <v>19</v>
      </c>
      <c r="D154" s="317" t="s">
        <v>864</v>
      </c>
      <c r="E154" s="20" t="s">
        <v>19</v>
      </c>
      <c r="F154" s="318">
        <v>99.182000000000002</v>
      </c>
      <c r="G154" s="41"/>
      <c r="H154" s="47"/>
    </row>
    <row r="155" s="2" customFormat="1" ht="16.8" customHeight="1">
      <c r="A155" s="41"/>
      <c r="B155" s="47"/>
      <c r="C155" s="317" t="s">
        <v>19</v>
      </c>
      <c r="D155" s="317" t="s">
        <v>865</v>
      </c>
      <c r="E155" s="20" t="s">
        <v>19</v>
      </c>
      <c r="F155" s="318">
        <v>24.846</v>
      </c>
      <c r="G155" s="41"/>
      <c r="H155" s="47"/>
    </row>
    <row r="156" s="2" customFormat="1" ht="16.8" customHeight="1">
      <c r="A156" s="41"/>
      <c r="B156" s="47"/>
      <c r="C156" s="317" t="s">
        <v>19</v>
      </c>
      <c r="D156" s="317" t="s">
        <v>866</v>
      </c>
      <c r="E156" s="20" t="s">
        <v>19</v>
      </c>
      <c r="F156" s="318">
        <v>112.31999999999999</v>
      </c>
      <c r="G156" s="41"/>
      <c r="H156" s="47"/>
    </row>
    <row r="157" s="2" customFormat="1" ht="16.8" customHeight="1">
      <c r="A157" s="41"/>
      <c r="B157" s="47"/>
      <c r="C157" s="317" t="s">
        <v>19</v>
      </c>
      <c r="D157" s="317" t="s">
        <v>867</v>
      </c>
      <c r="E157" s="20" t="s">
        <v>19</v>
      </c>
      <c r="F157" s="318">
        <v>247.68000000000001</v>
      </c>
      <c r="G157" s="41"/>
      <c r="H157" s="47"/>
    </row>
    <row r="158" s="2" customFormat="1" ht="16.8" customHeight="1">
      <c r="A158" s="41"/>
      <c r="B158" s="47"/>
      <c r="C158" s="317" t="s">
        <v>19</v>
      </c>
      <c r="D158" s="317" t="s">
        <v>868</v>
      </c>
      <c r="E158" s="20" t="s">
        <v>19</v>
      </c>
      <c r="F158" s="318">
        <v>1.925</v>
      </c>
      <c r="G158" s="41"/>
      <c r="H158" s="47"/>
    </row>
    <row r="159" s="2" customFormat="1" ht="16.8" customHeight="1">
      <c r="A159" s="41"/>
      <c r="B159" s="47"/>
      <c r="C159" s="317" t="s">
        <v>19</v>
      </c>
      <c r="D159" s="317" t="s">
        <v>869</v>
      </c>
      <c r="E159" s="20" t="s">
        <v>19</v>
      </c>
      <c r="F159" s="318">
        <v>3.5</v>
      </c>
      <c r="G159" s="41"/>
      <c r="H159" s="47"/>
    </row>
    <row r="160" s="2" customFormat="1" ht="16.8" customHeight="1">
      <c r="A160" s="41"/>
      <c r="B160" s="47"/>
      <c r="C160" s="317" t="s">
        <v>19</v>
      </c>
      <c r="D160" s="317" t="s">
        <v>870</v>
      </c>
      <c r="E160" s="20" t="s">
        <v>19</v>
      </c>
      <c r="F160" s="318">
        <v>0</v>
      </c>
      <c r="G160" s="41"/>
      <c r="H160" s="47"/>
    </row>
    <row r="161" s="2" customFormat="1" ht="16.8" customHeight="1">
      <c r="A161" s="41"/>
      <c r="B161" s="47"/>
      <c r="C161" s="317" t="s">
        <v>19</v>
      </c>
      <c r="D161" s="317" t="s">
        <v>871</v>
      </c>
      <c r="E161" s="20" t="s">
        <v>19</v>
      </c>
      <c r="F161" s="318">
        <v>97.811999999999998</v>
      </c>
      <c r="G161" s="41"/>
      <c r="H161" s="47"/>
    </row>
    <row r="162" s="2" customFormat="1" ht="16.8" customHeight="1">
      <c r="A162" s="41"/>
      <c r="B162" s="47"/>
      <c r="C162" s="317" t="s">
        <v>19</v>
      </c>
      <c r="D162" s="317" t="s">
        <v>872</v>
      </c>
      <c r="E162" s="20" t="s">
        <v>19</v>
      </c>
      <c r="F162" s="318">
        <v>1.46</v>
      </c>
      <c r="G162" s="41"/>
      <c r="H162" s="47"/>
    </row>
    <row r="163" s="2" customFormat="1" ht="16.8" customHeight="1">
      <c r="A163" s="41"/>
      <c r="B163" s="47"/>
      <c r="C163" s="317" t="s">
        <v>19</v>
      </c>
      <c r="D163" s="317" t="s">
        <v>815</v>
      </c>
      <c r="E163" s="20" t="s">
        <v>19</v>
      </c>
      <c r="F163" s="318">
        <v>0</v>
      </c>
      <c r="G163" s="41"/>
      <c r="H163" s="47"/>
    </row>
    <row r="164" s="2" customFormat="1" ht="16.8" customHeight="1">
      <c r="A164" s="41"/>
      <c r="B164" s="47"/>
      <c r="C164" s="317" t="s">
        <v>19</v>
      </c>
      <c r="D164" s="317" t="s">
        <v>874</v>
      </c>
      <c r="E164" s="20" t="s">
        <v>19</v>
      </c>
      <c r="F164" s="318">
        <v>73.040000000000006</v>
      </c>
      <c r="G164" s="41"/>
      <c r="H164" s="47"/>
    </row>
    <row r="165" s="2" customFormat="1" ht="16.8" customHeight="1">
      <c r="A165" s="41"/>
      <c r="B165" s="47"/>
      <c r="C165" s="317" t="s">
        <v>19</v>
      </c>
      <c r="D165" s="317" t="s">
        <v>875</v>
      </c>
      <c r="E165" s="20" t="s">
        <v>19</v>
      </c>
      <c r="F165" s="318">
        <v>348</v>
      </c>
      <c r="G165" s="41"/>
      <c r="H165" s="47"/>
    </row>
    <row r="166" s="2" customFormat="1" ht="16.8" customHeight="1">
      <c r="A166" s="41"/>
      <c r="B166" s="47"/>
      <c r="C166" s="317" t="s">
        <v>844</v>
      </c>
      <c r="D166" s="317" t="s">
        <v>596</v>
      </c>
      <c r="E166" s="20" t="s">
        <v>19</v>
      </c>
      <c r="F166" s="318">
        <v>7303.1559999999999</v>
      </c>
      <c r="G166" s="41"/>
      <c r="H166" s="47"/>
    </row>
    <row r="167" s="2" customFormat="1" ht="16.8" customHeight="1">
      <c r="A167" s="41"/>
      <c r="B167" s="47"/>
      <c r="C167" s="313" t="s">
        <v>876</v>
      </c>
      <c r="D167" s="314" t="s">
        <v>19</v>
      </c>
      <c r="E167" s="315" t="s">
        <v>19</v>
      </c>
      <c r="F167" s="316">
        <v>7344.1959999999999</v>
      </c>
      <c r="G167" s="41"/>
      <c r="H167" s="47"/>
    </row>
    <row r="168" s="2" customFormat="1" ht="16.8" customHeight="1">
      <c r="A168" s="41"/>
      <c r="B168" s="47"/>
      <c r="C168" s="313" t="s">
        <v>877</v>
      </c>
      <c r="D168" s="314" t="s">
        <v>19</v>
      </c>
      <c r="E168" s="315" t="s">
        <v>19</v>
      </c>
      <c r="F168" s="316">
        <v>334.56</v>
      </c>
      <c r="G168" s="41"/>
      <c r="H168" s="47"/>
    </row>
    <row r="169" s="2" customFormat="1" ht="16.8" customHeight="1">
      <c r="A169" s="41"/>
      <c r="B169" s="47"/>
      <c r="C169" s="317" t="s">
        <v>19</v>
      </c>
      <c r="D169" s="317" t="s">
        <v>818</v>
      </c>
      <c r="E169" s="20" t="s">
        <v>19</v>
      </c>
      <c r="F169" s="318">
        <v>0</v>
      </c>
      <c r="G169" s="41"/>
      <c r="H169" s="47"/>
    </row>
    <row r="170" s="2" customFormat="1" ht="16.8" customHeight="1">
      <c r="A170" s="41"/>
      <c r="B170" s="47"/>
      <c r="C170" s="317" t="s">
        <v>19</v>
      </c>
      <c r="D170" s="317" t="s">
        <v>878</v>
      </c>
      <c r="E170" s="20" t="s">
        <v>19</v>
      </c>
      <c r="F170" s="318">
        <v>0</v>
      </c>
      <c r="G170" s="41"/>
      <c r="H170" s="47"/>
    </row>
    <row r="171" s="2" customFormat="1" ht="16.8" customHeight="1">
      <c r="A171" s="41"/>
      <c r="B171" s="47"/>
      <c r="C171" s="317" t="s">
        <v>19</v>
      </c>
      <c r="D171" s="317" t="s">
        <v>879</v>
      </c>
      <c r="E171" s="20" t="s">
        <v>19</v>
      </c>
      <c r="F171" s="318">
        <v>87.359999999999999</v>
      </c>
      <c r="G171" s="41"/>
      <c r="H171" s="47"/>
    </row>
    <row r="172" s="2" customFormat="1" ht="16.8" customHeight="1">
      <c r="A172" s="41"/>
      <c r="B172" s="47"/>
      <c r="C172" s="317" t="s">
        <v>19</v>
      </c>
      <c r="D172" s="317" t="s">
        <v>880</v>
      </c>
      <c r="E172" s="20" t="s">
        <v>19</v>
      </c>
      <c r="F172" s="318">
        <v>219.52000000000001</v>
      </c>
      <c r="G172" s="41"/>
      <c r="H172" s="47"/>
    </row>
    <row r="173" s="2" customFormat="1" ht="16.8" customHeight="1">
      <c r="A173" s="41"/>
      <c r="B173" s="47"/>
      <c r="C173" s="317" t="s">
        <v>19</v>
      </c>
      <c r="D173" s="317" t="s">
        <v>881</v>
      </c>
      <c r="E173" s="20" t="s">
        <v>19</v>
      </c>
      <c r="F173" s="318">
        <v>11.68</v>
      </c>
      <c r="G173" s="41"/>
      <c r="H173" s="47"/>
    </row>
    <row r="174" s="2" customFormat="1" ht="16.8" customHeight="1">
      <c r="A174" s="41"/>
      <c r="B174" s="47"/>
      <c r="C174" s="317" t="s">
        <v>19</v>
      </c>
      <c r="D174" s="317" t="s">
        <v>311</v>
      </c>
      <c r="E174" s="20" t="s">
        <v>19</v>
      </c>
      <c r="F174" s="318">
        <v>16</v>
      </c>
      <c r="G174" s="41"/>
      <c r="H174" s="47"/>
    </row>
    <row r="175" s="2" customFormat="1" ht="16.8" customHeight="1">
      <c r="A175" s="41"/>
      <c r="B175" s="47"/>
      <c r="C175" s="317" t="s">
        <v>877</v>
      </c>
      <c r="D175" s="317" t="s">
        <v>596</v>
      </c>
      <c r="E175" s="20" t="s">
        <v>19</v>
      </c>
      <c r="F175" s="318">
        <v>334.56</v>
      </c>
      <c r="G175" s="41"/>
      <c r="H175" s="47"/>
    </row>
    <row r="176" s="2" customFormat="1" ht="16.8" customHeight="1">
      <c r="A176" s="41"/>
      <c r="B176" s="47"/>
      <c r="C176" s="313" t="s">
        <v>882</v>
      </c>
      <c r="D176" s="314" t="s">
        <v>19</v>
      </c>
      <c r="E176" s="315" t="s">
        <v>19</v>
      </c>
      <c r="F176" s="316">
        <v>408.04000000000002</v>
      </c>
      <c r="G176" s="41"/>
      <c r="H176" s="47"/>
    </row>
    <row r="177" s="2" customFormat="1" ht="16.8" customHeight="1">
      <c r="A177" s="41"/>
      <c r="B177" s="47"/>
      <c r="C177" s="317" t="s">
        <v>19</v>
      </c>
      <c r="D177" s="317" t="s">
        <v>794</v>
      </c>
      <c r="E177" s="20" t="s">
        <v>19</v>
      </c>
      <c r="F177" s="318">
        <v>0</v>
      </c>
      <c r="G177" s="41"/>
      <c r="H177" s="47"/>
    </row>
    <row r="178" s="2" customFormat="1" ht="16.8" customHeight="1">
      <c r="A178" s="41"/>
      <c r="B178" s="47"/>
      <c r="C178" s="317" t="s">
        <v>19</v>
      </c>
      <c r="D178" s="317" t="s">
        <v>883</v>
      </c>
      <c r="E178" s="20" t="s">
        <v>19</v>
      </c>
      <c r="F178" s="318">
        <v>0</v>
      </c>
      <c r="G178" s="41"/>
      <c r="H178" s="47"/>
    </row>
    <row r="179" s="2" customFormat="1" ht="16.8" customHeight="1">
      <c r="A179" s="41"/>
      <c r="B179" s="47"/>
      <c r="C179" s="317" t="s">
        <v>19</v>
      </c>
      <c r="D179" s="317" t="s">
        <v>884</v>
      </c>
      <c r="E179" s="20" t="s">
        <v>19</v>
      </c>
      <c r="F179" s="318">
        <v>52.200000000000003</v>
      </c>
      <c r="G179" s="41"/>
      <c r="H179" s="47"/>
    </row>
    <row r="180" s="2" customFormat="1" ht="16.8" customHeight="1">
      <c r="A180" s="41"/>
      <c r="B180" s="47"/>
      <c r="C180" s="317" t="s">
        <v>19</v>
      </c>
      <c r="D180" s="317" t="s">
        <v>885</v>
      </c>
      <c r="E180" s="20" t="s">
        <v>19</v>
      </c>
      <c r="F180" s="318">
        <v>142.19999999999999</v>
      </c>
      <c r="G180" s="41"/>
      <c r="H180" s="47"/>
    </row>
    <row r="181" s="2" customFormat="1" ht="16.8" customHeight="1">
      <c r="A181" s="41"/>
      <c r="B181" s="47"/>
      <c r="C181" s="317" t="s">
        <v>19</v>
      </c>
      <c r="D181" s="317" t="s">
        <v>886</v>
      </c>
      <c r="E181" s="20" t="s">
        <v>19</v>
      </c>
      <c r="F181" s="318">
        <v>19.620000000000001</v>
      </c>
      <c r="G181" s="41"/>
      <c r="H181" s="47"/>
    </row>
    <row r="182" s="2" customFormat="1" ht="16.8" customHeight="1">
      <c r="A182" s="41"/>
      <c r="B182" s="47"/>
      <c r="C182" s="317" t="s">
        <v>19</v>
      </c>
      <c r="D182" s="317" t="s">
        <v>814</v>
      </c>
      <c r="E182" s="20" t="s">
        <v>19</v>
      </c>
      <c r="F182" s="318">
        <v>0</v>
      </c>
      <c r="G182" s="41"/>
      <c r="H182" s="47"/>
    </row>
    <row r="183" s="2" customFormat="1" ht="16.8" customHeight="1">
      <c r="A183" s="41"/>
      <c r="B183" s="47"/>
      <c r="C183" s="317" t="s">
        <v>19</v>
      </c>
      <c r="D183" s="317" t="s">
        <v>883</v>
      </c>
      <c r="E183" s="20" t="s">
        <v>19</v>
      </c>
      <c r="F183" s="318">
        <v>0</v>
      </c>
      <c r="G183" s="41"/>
      <c r="H183" s="47"/>
    </row>
    <row r="184" s="2" customFormat="1" ht="16.8" customHeight="1">
      <c r="A184" s="41"/>
      <c r="B184" s="47"/>
      <c r="C184" s="317" t="s">
        <v>19</v>
      </c>
      <c r="D184" s="317" t="s">
        <v>885</v>
      </c>
      <c r="E184" s="20" t="s">
        <v>19</v>
      </c>
      <c r="F184" s="318">
        <v>142.19999999999999</v>
      </c>
      <c r="G184" s="41"/>
      <c r="H184" s="47"/>
    </row>
    <row r="185" s="2" customFormat="1" ht="16.8" customHeight="1">
      <c r="A185" s="41"/>
      <c r="B185" s="47"/>
      <c r="C185" s="317" t="s">
        <v>19</v>
      </c>
      <c r="D185" s="317" t="s">
        <v>887</v>
      </c>
      <c r="E185" s="20" t="s">
        <v>19</v>
      </c>
      <c r="F185" s="318">
        <v>13.199999999999999</v>
      </c>
      <c r="G185" s="41"/>
      <c r="H185" s="47"/>
    </row>
    <row r="186" s="2" customFormat="1" ht="16.8" customHeight="1">
      <c r="A186" s="41"/>
      <c r="B186" s="47"/>
      <c r="C186" s="317" t="s">
        <v>19</v>
      </c>
      <c r="D186" s="317" t="s">
        <v>886</v>
      </c>
      <c r="E186" s="20" t="s">
        <v>19</v>
      </c>
      <c r="F186" s="318">
        <v>19.620000000000001</v>
      </c>
      <c r="G186" s="41"/>
      <c r="H186" s="47"/>
    </row>
    <row r="187" s="2" customFormat="1" ht="16.8" customHeight="1">
      <c r="A187" s="41"/>
      <c r="B187" s="47"/>
      <c r="C187" s="317" t="s">
        <v>19</v>
      </c>
      <c r="D187" s="317" t="s">
        <v>550</v>
      </c>
      <c r="E187" s="20" t="s">
        <v>19</v>
      </c>
      <c r="F187" s="318">
        <v>19</v>
      </c>
      <c r="G187" s="41"/>
      <c r="H187" s="47"/>
    </row>
    <row r="188" s="2" customFormat="1" ht="16.8" customHeight="1">
      <c r="A188" s="41"/>
      <c r="B188" s="47"/>
      <c r="C188" s="317" t="s">
        <v>882</v>
      </c>
      <c r="D188" s="317" t="s">
        <v>596</v>
      </c>
      <c r="E188" s="20" t="s">
        <v>19</v>
      </c>
      <c r="F188" s="318">
        <v>408.04000000000002</v>
      </c>
      <c r="G188" s="41"/>
      <c r="H188" s="47"/>
    </row>
    <row r="189" s="2" customFormat="1" ht="26.4" customHeight="1">
      <c r="A189" s="41"/>
      <c r="B189" s="47"/>
      <c r="C189" s="312" t="s">
        <v>888</v>
      </c>
      <c r="D189" s="312" t="s">
        <v>132</v>
      </c>
      <c r="E189" s="41"/>
      <c r="F189" s="41"/>
      <c r="G189" s="41"/>
      <c r="H189" s="47"/>
    </row>
    <row r="190" s="2" customFormat="1" ht="16.8" customHeight="1">
      <c r="A190" s="41"/>
      <c r="B190" s="47"/>
      <c r="C190" s="313" t="s">
        <v>785</v>
      </c>
      <c r="D190" s="314" t="s">
        <v>19</v>
      </c>
      <c r="E190" s="315" t="s">
        <v>19</v>
      </c>
      <c r="F190" s="316">
        <v>2126.1219999999998</v>
      </c>
      <c r="G190" s="41"/>
      <c r="H190" s="47"/>
    </row>
    <row r="191" s="2" customFormat="1" ht="16.8" customHeight="1">
      <c r="A191" s="41"/>
      <c r="B191" s="47"/>
      <c r="C191" s="317" t="s">
        <v>19</v>
      </c>
      <c r="D191" s="317" t="s">
        <v>786</v>
      </c>
      <c r="E191" s="20" t="s">
        <v>19</v>
      </c>
      <c r="F191" s="318">
        <v>0</v>
      </c>
      <c r="G191" s="41"/>
      <c r="H191" s="47"/>
    </row>
    <row r="192" s="2" customFormat="1" ht="16.8" customHeight="1">
      <c r="A192" s="41"/>
      <c r="B192" s="47"/>
      <c r="C192" s="317" t="s">
        <v>19</v>
      </c>
      <c r="D192" s="317" t="s">
        <v>889</v>
      </c>
      <c r="E192" s="20" t="s">
        <v>19</v>
      </c>
      <c r="F192" s="318">
        <v>2126.1219999999998</v>
      </c>
      <c r="G192" s="41"/>
      <c r="H192" s="47"/>
    </row>
    <row r="193" s="2" customFormat="1" ht="16.8" customHeight="1">
      <c r="A193" s="41"/>
      <c r="B193" s="47"/>
      <c r="C193" s="317" t="s">
        <v>785</v>
      </c>
      <c r="D193" s="317" t="s">
        <v>596</v>
      </c>
      <c r="E193" s="20" t="s">
        <v>19</v>
      </c>
      <c r="F193" s="318">
        <v>2126.1219999999998</v>
      </c>
      <c r="G193" s="41"/>
      <c r="H193" s="47"/>
    </row>
    <row r="194" s="2" customFormat="1" ht="7.44" customHeight="1">
      <c r="A194" s="41"/>
      <c r="B194" s="169"/>
      <c r="C194" s="170"/>
      <c r="D194" s="170"/>
      <c r="E194" s="170"/>
      <c r="F194" s="170"/>
      <c r="G194" s="170"/>
      <c r="H194" s="47"/>
    </row>
    <row r="195" s="2" customFormat="1">
      <c r="A195" s="41"/>
      <c r="B195" s="41"/>
      <c r="C195" s="41"/>
      <c r="D195" s="41"/>
      <c r="E195" s="41"/>
      <c r="F195" s="41"/>
      <c r="G195" s="41"/>
      <c r="H195" s="41"/>
    </row>
  </sheetData>
  <sheetProtection sheet="1" formatColumns="0" formatRows="0" objects="1" scenarios="1" spinCount="100000" saltValue="7oTl4ZVINwTERMGnkGNI4Qq/rS8T2Z8/vFslS8KtdG7IMH7W+BxBLJrBMjaNNZPj5sq5VdMlsbCABTE/KOnyUw==" hashValue="0Sr37uHBbH1gfAK9hqYMgDH5zhPum9fEgBcnPlM9A5ez42X00FF/AYsDYWuabj21hlw3r8eFMEes5t4+fnJLBQ==" algorithmName="SHA-512" password="B0C9"/>
  <mergeCells count="2">
    <mergeCell ref="D5:F5"/>
    <mergeCell ref="D6:F6"/>
  </mergeCells>
  <pageSetup paperSize="9" orientation="landscape" blackAndWhite="1" fitToHeight="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19" customWidth="1"/>
    <col min="2" max="2" width="1.667969" style="319" customWidth="1"/>
    <col min="3" max="4" width="5" style="319" customWidth="1"/>
    <col min="5" max="5" width="11.66016" style="319" customWidth="1"/>
    <col min="6" max="6" width="9.160156" style="319" customWidth="1"/>
    <col min="7" max="7" width="5" style="319" customWidth="1"/>
    <col min="8" max="8" width="77.83203" style="319" customWidth="1"/>
    <col min="9" max="10" width="20" style="319" customWidth="1"/>
    <col min="11" max="11" width="1.667969" style="319" customWidth="1"/>
  </cols>
  <sheetData>
    <row r="1" s="1" customFormat="1" ht="37.5" customHeight="1"/>
    <row r="2" s="1" customFormat="1" ht="7.5" customHeight="1">
      <c r="B2" s="320"/>
      <c r="C2" s="321"/>
      <c r="D2" s="321"/>
      <c r="E2" s="321"/>
      <c r="F2" s="321"/>
      <c r="G2" s="321"/>
      <c r="H2" s="321"/>
      <c r="I2" s="321"/>
      <c r="J2" s="321"/>
      <c r="K2" s="322"/>
    </row>
    <row r="3" s="17" customFormat="1" ht="45" customHeight="1">
      <c r="B3" s="323"/>
      <c r="C3" s="324" t="s">
        <v>890</v>
      </c>
      <c r="D3" s="324"/>
      <c r="E3" s="324"/>
      <c r="F3" s="324"/>
      <c r="G3" s="324"/>
      <c r="H3" s="324"/>
      <c r="I3" s="324"/>
      <c r="J3" s="324"/>
      <c r="K3" s="325"/>
    </row>
    <row r="4" s="1" customFormat="1" ht="25.5" customHeight="1">
      <c r="B4" s="326"/>
      <c r="C4" s="327" t="s">
        <v>891</v>
      </c>
      <c r="D4" s="327"/>
      <c r="E4" s="327"/>
      <c r="F4" s="327"/>
      <c r="G4" s="327"/>
      <c r="H4" s="327"/>
      <c r="I4" s="327"/>
      <c r="J4" s="327"/>
      <c r="K4" s="328"/>
    </row>
    <row r="5" s="1" customFormat="1" ht="5.25" customHeight="1">
      <c r="B5" s="326"/>
      <c r="C5" s="329"/>
      <c r="D5" s="329"/>
      <c r="E5" s="329"/>
      <c r="F5" s="329"/>
      <c r="G5" s="329"/>
      <c r="H5" s="329"/>
      <c r="I5" s="329"/>
      <c r="J5" s="329"/>
      <c r="K5" s="328"/>
    </row>
    <row r="6" s="1" customFormat="1" ht="15" customHeight="1">
      <c r="B6" s="326"/>
      <c r="C6" s="330" t="s">
        <v>892</v>
      </c>
      <c r="D6" s="330"/>
      <c r="E6" s="330"/>
      <c r="F6" s="330"/>
      <c r="G6" s="330"/>
      <c r="H6" s="330"/>
      <c r="I6" s="330"/>
      <c r="J6" s="330"/>
      <c r="K6" s="328"/>
    </row>
    <row r="7" s="1" customFormat="1" ht="15" customHeight="1">
      <c r="B7" s="331"/>
      <c r="C7" s="330" t="s">
        <v>893</v>
      </c>
      <c r="D7" s="330"/>
      <c r="E7" s="330"/>
      <c r="F7" s="330"/>
      <c r="G7" s="330"/>
      <c r="H7" s="330"/>
      <c r="I7" s="330"/>
      <c r="J7" s="330"/>
      <c r="K7" s="328"/>
    </row>
    <row r="8" s="1" customFormat="1" ht="12.75" customHeight="1">
      <c r="B8" s="331"/>
      <c r="C8" s="330"/>
      <c r="D8" s="330"/>
      <c r="E8" s="330"/>
      <c r="F8" s="330"/>
      <c r="G8" s="330"/>
      <c r="H8" s="330"/>
      <c r="I8" s="330"/>
      <c r="J8" s="330"/>
      <c r="K8" s="328"/>
    </row>
    <row r="9" s="1" customFormat="1" ht="15" customHeight="1">
      <c r="B9" s="331"/>
      <c r="C9" s="330" t="s">
        <v>894</v>
      </c>
      <c r="D9" s="330"/>
      <c r="E9" s="330"/>
      <c r="F9" s="330"/>
      <c r="G9" s="330"/>
      <c r="H9" s="330"/>
      <c r="I9" s="330"/>
      <c r="J9" s="330"/>
      <c r="K9" s="328"/>
    </row>
    <row r="10" s="1" customFormat="1" ht="15" customHeight="1">
      <c r="B10" s="331"/>
      <c r="C10" s="330"/>
      <c r="D10" s="330" t="s">
        <v>895</v>
      </c>
      <c r="E10" s="330"/>
      <c r="F10" s="330"/>
      <c r="G10" s="330"/>
      <c r="H10" s="330"/>
      <c r="I10" s="330"/>
      <c r="J10" s="330"/>
      <c r="K10" s="328"/>
    </row>
    <row r="11" s="1" customFormat="1" ht="15" customHeight="1">
      <c r="B11" s="331"/>
      <c r="C11" s="332"/>
      <c r="D11" s="330" t="s">
        <v>896</v>
      </c>
      <c r="E11" s="330"/>
      <c r="F11" s="330"/>
      <c r="G11" s="330"/>
      <c r="H11" s="330"/>
      <c r="I11" s="330"/>
      <c r="J11" s="330"/>
      <c r="K11" s="328"/>
    </row>
    <row r="12" s="1" customFormat="1" ht="15" customHeight="1">
      <c r="B12" s="331"/>
      <c r="C12" s="332"/>
      <c r="D12" s="330"/>
      <c r="E12" s="330"/>
      <c r="F12" s="330"/>
      <c r="G12" s="330"/>
      <c r="H12" s="330"/>
      <c r="I12" s="330"/>
      <c r="J12" s="330"/>
      <c r="K12" s="328"/>
    </row>
    <row r="13" s="1" customFormat="1" ht="15" customHeight="1">
      <c r="B13" s="331"/>
      <c r="C13" s="332"/>
      <c r="D13" s="333" t="s">
        <v>897</v>
      </c>
      <c r="E13" s="330"/>
      <c r="F13" s="330"/>
      <c r="G13" s="330"/>
      <c r="H13" s="330"/>
      <c r="I13" s="330"/>
      <c r="J13" s="330"/>
      <c r="K13" s="328"/>
    </row>
    <row r="14" s="1" customFormat="1" ht="12.75" customHeight="1">
      <c r="B14" s="331"/>
      <c r="C14" s="332"/>
      <c r="D14" s="332"/>
      <c r="E14" s="332"/>
      <c r="F14" s="332"/>
      <c r="G14" s="332"/>
      <c r="H14" s="332"/>
      <c r="I14" s="332"/>
      <c r="J14" s="332"/>
      <c r="K14" s="328"/>
    </row>
    <row r="15" s="1" customFormat="1" ht="15" customHeight="1">
      <c r="B15" s="331"/>
      <c r="C15" s="332"/>
      <c r="D15" s="330" t="s">
        <v>898</v>
      </c>
      <c r="E15" s="330"/>
      <c r="F15" s="330"/>
      <c r="G15" s="330"/>
      <c r="H15" s="330"/>
      <c r="I15" s="330"/>
      <c r="J15" s="330"/>
      <c r="K15" s="328"/>
    </row>
    <row r="16" s="1" customFormat="1" ht="15" customHeight="1">
      <c r="B16" s="331"/>
      <c r="C16" s="332"/>
      <c r="D16" s="330" t="s">
        <v>899</v>
      </c>
      <c r="E16" s="330"/>
      <c r="F16" s="330"/>
      <c r="G16" s="330"/>
      <c r="H16" s="330"/>
      <c r="I16" s="330"/>
      <c r="J16" s="330"/>
      <c r="K16" s="328"/>
    </row>
    <row r="17" s="1" customFormat="1" ht="15" customHeight="1">
      <c r="B17" s="331"/>
      <c r="C17" s="332"/>
      <c r="D17" s="330" t="s">
        <v>900</v>
      </c>
      <c r="E17" s="330"/>
      <c r="F17" s="330"/>
      <c r="G17" s="330"/>
      <c r="H17" s="330"/>
      <c r="I17" s="330"/>
      <c r="J17" s="330"/>
      <c r="K17" s="328"/>
    </row>
    <row r="18" s="1" customFormat="1" ht="15" customHeight="1">
      <c r="B18" s="331"/>
      <c r="C18" s="332"/>
      <c r="D18" s="332"/>
      <c r="E18" s="334" t="s">
        <v>78</v>
      </c>
      <c r="F18" s="330" t="s">
        <v>901</v>
      </c>
      <c r="G18" s="330"/>
      <c r="H18" s="330"/>
      <c r="I18" s="330"/>
      <c r="J18" s="330"/>
      <c r="K18" s="328"/>
    </row>
    <row r="19" s="1" customFormat="1" ht="15" customHeight="1">
      <c r="B19" s="331"/>
      <c r="C19" s="332"/>
      <c r="D19" s="332"/>
      <c r="E19" s="334" t="s">
        <v>902</v>
      </c>
      <c r="F19" s="330" t="s">
        <v>903</v>
      </c>
      <c r="G19" s="330"/>
      <c r="H19" s="330"/>
      <c r="I19" s="330"/>
      <c r="J19" s="330"/>
      <c r="K19" s="328"/>
    </row>
    <row r="20" s="1" customFormat="1" ht="15" customHeight="1">
      <c r="B20" s="331"/>
      <c r="C20" s="332"/>
      <c r="D20" s="332"/>
      <c r="E20" s="334" t="s">
        <v>904</v>
      </c>
      <c r="F20" s="330" t="s">
        <v>905</v>
      </c>
      <c r="G20" s="330"/>
      <c r="H20" s="330"/>
      <c r="I20" s="330"/>
      <c r="J20" s="330"/>
      <c r="K20" s="328"/>
    </row>
    <row r="21" s="1" customFormat="1" ht="15" customHeight="1">
      <c r="B21" s="331"/>
      <c r="C21" s="332"/>
      <c r="D21" s="332"/>
      <c r="E21" s="334" t="s">
        <v>906</v>
      </c>
      <c r="F21" s="330" t="s">
        <v>907</v>
      </c>
      <c r="G21" s="330"/>
      <c r="H21" s="330"/>
      <c r="I21" s="330"/>
      <c r="J21" s="330"/>
      <c r="K21" s="328"/>
    </row>
    <row r="22" s="1" customFormat="1" ht="15" customHeight="1">
      <c r="B22" s="331"/>
      <c r="C22" s="332"/>
      <c r="D22" s="332"/>
      <c r="E22" s="334" t="s">
        <v>908</v>
      </c>
      <c r="F22" s="330" t="s">
        <v>909</v>
      </c>
      <c r="G22" s="330"/>
      <c r="H22" s="330"/>
      <c r="I22" s="330"/>
      <c r="J22" s="330"/>
      <c r="K22" s="328"/>
    </row>
    <row r="23" s="1" customFormat="1" ht="15" customHeight="1">
      <c r="B23" s="331"/>
      <c r="C23" s="332"/>
      <c r="D23" s="332"/>
      <c r="E23" s="334" t="s">
        <v>85</v>
      </c>
      <c r="F23" s="330" t="s">
        <v>910</v>
      </c>
      <c r="G23" s="330"/>
      <c r="H23" s="330"/>
      <c r="I23" s="330"/>
      <c r="J23" s="330"/>
      <c r="K23" s="328"/>
    </row>
    <row r="24" s="1" customFormat="1" ht="12.75" customHeight="1">
      <c r="B24" s="331"/>
      <c r="C24" s="332"/>
      <c r="D24" s="332"/>
      <c r="E24" s="332"/>
      <c r="F24" s="332"/>
      <c r="G24" s="332"/>
      <c r="H24" s="332"/>
      <c r="I24" s="332"/>
      <c r="J24" s="332"/>
      <c r="K24" s="328"/>
    </row>
    <row r="25" s="1" customFormat="1" ht="15" customHeight="1">
      <c r="B25" s="331"/>
      <c r="C25" s="330" t="s">
        <v>911</v>
      </c>
      <c r="D25" s="330"/>
      <c r="E25" s="330"/>
      <c r="F25" s="330"/>
      <c r="G25" s="330"/>
      <c r="H25" s="330"/>
      <c r="I25" s="330"/>
      <c r="J25" s="330"/>
      <c r="K25" s="328"/>
    </row>
    <row r="26" s="1" customFormat="1" ht="15" customHeight="1">
      <c r="B26" s="331"/>
      <c r="C26" s="330" t="s">
        <v>912</v>
      </c>
      <c r="D26" s="330"/>
      <c r="E26" s="330"/>
      <c r="F26" s="330"/>
      <c r="G26" s="330"/>
      <c r="H26" s="330"/>
      <c r="I26" s="330"/>
      <c r="J26" s="330"/>
      <c r="K26" s="328"/>
    </row>
    <row r="27" s="1" customFormat="1" ht="15" customHeight="1">
      <c r="B27" s="331"/>
      <c r="C27" s="330"/>
      <c r="D27" s="330" t="s">
        <v>913</v>
      </c>
      <c r="E27" s="330"/>
      <c r="F27" s="330"/>
      <c r="G27" s="330"/>
      <c r="H27" s="330"/>
      <c r="I27" s="330"/>
      <c r="J27" s="330"/>
      <c r="K27" s="328"/>
    </row>
    <row r="28" s="1" customFormat="1" ht="15" customHeight="1">
      <c r="B28" s="331"/>
      <c r="C28" s="332"/>
      <c r="D28" s="330" t="s">
        <v>914</v>
      </c>
      <c r="E28" s="330"/>
      <c r="F28" s="330"/>
      <c r="G28" s="330"/>
      <c r="H28" s="330"/>
      <c r="I28" s="330"/>
      <c r="J28" s="330"/>
      <c r="K28" s="328"/>
    </row>
    <row r="29" s="1" customFormat="1" ht="12.75" customHeight="1">
      <c r="B29" s="331"/>
      <c r="C29" s="332"/>
      <c r="D29" s="332"/>
      <c r="E29" s="332"/>
      <c r="F29" s="332"/>
      <c r="G29" s="332"/>
      <c r="H29" s="332"/>
      <c r="I29" s="332"/>
      <c r="J29" s="332"/>
      <c r="K29" s="328"/>
    </row>
    <row r="30" s="1" customFormat="1" ht="15" customHeight="1">
      <c r="B30" s="331"/>
      <c r="C30" s="332"/>
      <c r="D30" s="330" t="s">
        <v>915</v>
      </c>
      <c r="E30" s="330"/>
      <c r="F30" s="330"/>
      <c r="G30" s="330"/>
      <c r="H30" s="330"/>
      <c r="I30" s="330"/>
      <c r="J30" s="330"/>
      <c r="K30" s="328"/>
    </row>
    <row r="31" s="1" customFormat="1" ht="15" customHeight="1">
      <c r="B31" s="331"/>
      <c r="C31" s="332"/>
      <c r="D31" s="330" t="s">
        <v>916</v>
      </c>
      <c r="E31" s="330"/>
      <c r="F31" s="330"/>
      <c r="G31" s="330"/>
      <c r="H31" s="330"/>
      <c r="I31" s="330"/>
      <c r="J31" s="330"/>
      <c r="K31" s="328"/>
    </row>
    <row r="32" s="1" customFormat="1" ht="12.75" customHeight="1">
      <c r="B32" s="331"/>
      <c r="C32" s="332"/>
      <c r="D32" s="332"/>
      <c r="E32" s="332"/>
      <c r="F32" s="332"/>
      <c r="G32" s="332"/>
      <c r="H32" s="332"/>
      <c r="I32" s="332"/>
      <c r="J32" s="332"/>
      <c r="K32" s="328"/>
    </row>
    <row r="33" s="1" customFormat="1" ht="15" customHeight="1">
      <c r="B33" s="331"/>
      <c r="C33" s="332"/>
      <c r="D33" s="330" t="s">
        <v>917</v>
      </c>
      <c r="E33" s="330"/>
      <c r="F33" s="330"/>
      <c r="G33" s="330"/>
      <c r="H33" s="330"/>
      <c r="I33" s="330"/>
      <c r="J33" s="330"/>
      <c r="K33" s="328"/>
    </row>
    <row r="34" s="1" customFormat="1" ht="15" customHeight="1">
      <c r="B34" s="331"/>
      <c r="C34" s="332"/>
      <c r="D34" s="330" t="s">
        <v>918</v>
      </c>
      <c r="E34" s="330"/>
      <c r="F34" s="330"/>
      <c r="G34" s="330"/>
      <c r="H34" s="330"/>
      <c r="I34" s="330"/>
      <c r="J34" s="330"/>
      <c r="K34" s="328"/>
    </row>
    <row r="35" s="1" customFormat="1" ht="15" customHeight="1">
      <c r="B35" s="331"/>
      <c r="C35" s="332"/>
      <c r="D35" s="330" t="s">
        <v>919</v>
      </c>
      <c r="E35" s="330"/>
      <c r="F35" s="330"/>
      <c r="G35" s="330"/>
      <c r="H35" s="330"/>
      <c r="I35" s="330"/>
      <c r="J35" s="330"/>
      <c r="K35" s="328"/>
    </row>
    <row r="36" s="1" customFormat="1" ht="15" customHeight="1">
      <c r="B36" s="331"/>
      <c r="C36" s="332"/>
      <c r="D36" s="330"/>
      <c r="E36" s="333" t="s">
        <v>172</v>
      </c>
      <c r="F36" s="330"/>
      <c r="G36" s="330" t="s">
        <v>920</v>
      </c>
      <c r="H36" s="330"/>
      <c r="I36" s="330"/>
      <c r="J36" s="330"/>
      <c r="K36" s="328"/>
    </row>
    <row r="37" s="1" customFormat="1" ht="30.75" customHeight="1">
      <c r="B37" s="331"/>
      <c r="C37" s="332"/>
      <c r="D37" s="330"/>
      <c r="E37" s="333" t="s">
        <v>921</v>
      </c>
      <c r="F37" s="330"/>
      <c r="G37" s="330" t="s">
        <v>922</v>
      </c>
      <c r="H37" s="330"/>
      <c r="I37" s="330"/>
      <c r="J37" s="330"/>
      <c r="K37" s="328"/>
    </row>
    <row r="38" s="1" customFormat="1" ht="15" customHeight="1">
      <c r="B38" s="331"/>
      <c r="C38" s="332"/>
      <c r="D38" s="330"/>
      <c r="E38" s="333" t="s">
        <v>53</v>
      </c>
      <c r="F38" s="330"/>
      <c r="G38" s="330" t="s">
        <v>923</v>
      </c>
      <c r="H38" s="330"/>
      <c r="I38" s="330"/>
      <c r="J38" s="330"/>
      <c r="K38" s="328"/>
    </row>
    <row r="39" s="1" customFormat="1" ht="15" customHeight="1">
      <c r="B39" s="331"/>
      <c r="C39" s="332"/>
      <c r="D39" s="330"/>
      <c r="E39" s="333" t="s">
        <v>54</v>
      </c>
      <c r="F39" s="330"/>
      <c r="G39" s="330" t="s">
        <v>924</v>
      </c>
      <c r="H39" s="330"/>
      <c r="I39" s="330"/>
      <c r="J39" s="330"/>
      <c r="K39" s="328"/>
    </row>
    <row r="40" s="1" customFormat="1" ht="15" customHeight="1">
      <c r="B40" s="331"/>
      <c r="C40" s="332"/>
      <c r="D40" s="330"/>
      <c r="E40" s="333" t="s">
        <v>173</v>
      </c>
      <c r="F40" s="330"/>
      <c r="G40" s="330" t="s">
        <v>925</v>
      </c>
      <c r="H40" s="330"/>
      <c r="I40" s="330"/>
      <c r="J40" s="330"/>
      <c r="K40" s="328"/>
    </row>
    <row r="41" s="1" customFormat="1" ht="15" customHeight="1">
      <c r="B41" s="331"/>
      <c r="C41" s="332"/>
      <c r="D41" s="330"/>
      <c r="E41" s="333" t="s">
        <v>174</v>
      </c>
      <c r="F41" s="330"/>
      <c r="G41" s="330" t="s">
        <v>926</v>
      </c>
      <c r="H41" s="330"/>
      <c r="I41" s="330"/>
      <c r="J41" s="330"/>
      <c r="K41" s="328"/>
    </row>
    <row r="42" s="1" customFormat="1" ht="15" customHeight="1">
      <c r="B42" s="331"/>
      <c r="C42" s="332"/>
      <c r="D42" s="330"/>
      <c r="E42" s="333" t="s">
        <v>927</v>
      </c>
      <c r="F42" s="330"/>
      <c r="G42" s="330" t="s">
        <v>928</v>
      </c>
      <c r="H42" s="330"/>
      <c r="I42" s="330"/>
      <c r="J42" s="330"/>
      <c r="K42" s="328"/>
    </row>
    <row r="43" s="1" customFormat="1" ht="15" customHeight="1">
      <c r="B43" s="331"/>
      <c r="C43" s="332"/>
      <c r="D43" s="330"/>
      <c r="E43" s="333"/>
      <c r="F43" s="330"/>
      <c r="G43" s="330" t="s">
        <v>929</v>
      </c>
      <c r="H43" s="330"/>
      <c r="I43" s="330"/>
      <c r="J43" s="330"/>
      <c r="K43" s="328"/>
    </row>
    <row r="44" s="1" customFormat="1" ht="15" customHeight="1">
      <c r="B44" s="331"/>
      <c r="C44" s="332"/>
      <c r="D44" s="330"/>
      <c r="E44" s="333" t="s">
        <v>930</v>
      </c>
      <c r="F44" s="330"/>
      <c r="G44" s="330" t="s">
        <v>931</v>
      </c>
      <c r="H44" s="330"/>
      <c r="I44" s="330"/>
      <c r="J44" s="330"/>
      <c r="K44" s="328"/>
    </row>
    <row r="45" s="1" customFormat="1" ht="15" customHeight="1">
      <c r="B45" s="331"/>
      <c r="C45" s="332"/>
      <c r="D45" s="330"/>
      <c r="E45" s="333" t="s">
        <v>176</v>
      </c>
      <c r="F45" s="330"/>
      <c r="G45" s="330" t="s">
        <v>932</v>
      </c>
      <c r="H45" s="330"/>
      <c r="I45" s="330"/>
      <c r="J45" s="330"/>
      <c r="K45" s="328"/>
    </row>
    <row r="46" s="1" customFormat="1" ht="12.75" customHeight="1">
      <c r="B46" s="331"/>
      <c r="C46" s="332"/>
      <c r="D46" s="330"/>
      <c r="E46" s="330"/>
      <c r="F46" s="330"/>
      <c r="G46" s="330"/>
      <c r="H46" s="330"/>
      <c r="I46" s="330"/>
      <c r="J46" s="330"/>
      <c r="K46" s="328"/>
    </row>
    <row r="47" s="1" customFormat="1" ht="15" customHeight="1">
      <c r="B47" s="331"/>
      <c r="C47" s="332"/>
      <c r="D47" s="330" t="s">
        <v>933</v>
      </c>
      <c r="E47" s="330"/>
      <c r="F47" s="330"/>
      <c r="G47" s="330"/>
      <c r="H47" s="330"/>
      <c r="I47" s="330"/>
      <c r="J47" s="330"/>
      <c r="K47" s="328"/>
    </row>
    <row r="48" s="1" customFormat="1" ht="15" customHeight="1">
      <c r="B48" s="331"/>
      <c r="C48" s="332"/>
      <c r="D48" s="332"/>
      <c r="E48" s="330" t="s">
        <v>934</v>
      </c>
      <c r="F48" s="330"/>
      <c r="G48" s="330"/>
      <c r="H48" s="330"/>
      <c r="I48" s="330"/>
      <c r="J48" s="330"/>
      <c r="K48" s="328"/>
    </row>
    <row r="49" s="1" customFormat="1" ht="15" customHeight="1">
      <c r="B49" s="331"/>
      <c r="C49" s="332"/>
      <c r="D49" s="332"/>
      <c r="E49" s="330" t="s">
        <v>935</v>
      </c>
      <c r="F49" s="330"/>
      <c r="G49" s="330"/>
      <c r="H49" s="330"/>
      <c r="I49" s="330"/>
      <c r="J49" s="330"/>
      <c r="K49" s="328"/>
    </row>
    <row r="50" s="1" customFormat="1" ht="15" customHeight="1">
      <c r="B50" s="331"/>
      <c r="C50" s="332"/>
      <c r="D50" s="332"/>
      <c r="E50" s="330" t="s">
        <v>936</v>
      </c>
      <c r="F50" s="330"/>
      <c r="G50" s="330"/>
      <c r="H50" s="330"/>
      <c r="I50" s="330"/>
      <c r="J50" s="330"/>
      <c r="K50" s="328"/>
    </row>
    <row r="51" s="1" customFormat="1" ht="15" customHeight="1">
      <c r="B51" s="331"/>
      <c r="C51" s="332"/>
      <c r="D51" s="330" t="s">
        <v>937</v>
      </c>
      <c r="E51" s="330"/>
      <c r="F51" s="330"/>
      <c r="G51" s="330"/>
      <c r="H51" s="330"/>
      <c r="I51" s="330"/>
      <c r="J51" s="330"/>
      <c r="K51" s="328"/>
    </row>
    <row r="52" s="1" customFormat="1" ht="25.5" customHeight="1">
      <c r="B52" s="326"/>
      <c r="C52" s="327" t="s">
        <v>938</v>
      </c>
      <c r="D52" s="327"/>
      <c r="E52" s="327"/>
      <c r="F52" s="327"/>
      <c r="G52" s="327"/>
      <c r="H52" s="327"/>
      <c r="I52" s="327"/>
      <c r="J52" s="327"/>
      <c r="K52" s="328"/>
    </row>
    <row r="53" s="1" customFormat="1" ht="5.25" customHeight="1">
      <c r="B53" s="326"/>
      <c r="C53" s="329"/>
      <c r="D53" s="329"/>
      <c r="E53" s="329"/>
      <c r="F53" s="329"/>
      <c r="G53" s="329"/>
      <c r="H53" s="329"/>
      <c r="I53" s="329"/>
      <c r="J53" s="329"/>
      <c r="K53" s="328"/>
    </row>
    <row r="54" s="1" customFormat="1" ht="15" customHeight="1">
      <c r="B54" s="326"/>
      <c r="C54" s="330" t="s">
        <v>939</v>
      </c>
      <c r="D54" s="330"/>
      <c r="E54" s="330"/>
      <c r="F54" s="330"/>
      <c r="G54" s="330"/>
      <c r="H54" s="330"/>
      <c r="I54" s="330"/>
      <c r="J54" s="330"/>
      <c r="K54" s="328"/>
    </row>
    <row r="55" s="1" customFormat="1" ht="15" customHeight="1">
      <c r="B55" s="326"/>
      <c r="C55" s="330" t="s">
        <v>940</v>
      </c>
      <c r="D55" s="330"/>
      <c r="E55" s="330"/>
      <c r="F55" s="330"/>
      <c r="G55" s="330"/>
      <c r="H55" s="330"/>
      <c r="I55" s="330"/>
      <c r="J55" s="330"/>
      <c r="K55" s="328"/>
    </row>
    <row r="56" s="1" customFormat="1" ht="12.75" customHeight="1">
      <c r="B56" s="326"/>
      <c r="C56" s="330"/>
      <c r="D56" s="330"/>
      <c r="E56" s="330"/>
      <c r="F56" s="330"/>
      <c r="G56" s="330"/>
      <c r="H56" s="330"/>
      <c r="I56" s="330"/>
      <c r="J56" s="330"/>
      <c r="K56" s="328"/>
    </row>
    <row r="57" s="1" customFormat="1" ht="15" customHeight="1">
      <c r="B57" s="326"/>
      <c r="C57" s="330" t="s">
        <v>941</v>
      </c>
      <c r="D57" s="330"/>
      <c r="E57" s="330"/>
      <c r="F57" s="330"/>
      <c r="G57" s="330"/>
      <c r="H57" s="330"/>
      <c r="I57" s="330"/>
      <c r="J57" s="330"/>
      <c r="K57" s="328"/>
    </row>
    <row r="58" s="1" customFormat="1" ht="15" customHeight="1">
      <c r="B58" s="326"/>
      <c r="C58" s="332"/>
      <c r="D58" s="330" t="s">
        <v>942</v>
      </c>
      <c r="E58" s="330"/>
      <c r="F58" s="330"/>
      <c r="G58" s="330"/>
      <c r="H58" s="330"/>
      <c r="I58" s="330"/>
      <c r="J58" s="330"/>
      <c r="K58" s="328"/>
    </row>
    <row r="59" s="1" customFormat="1" ht="15" customHeight="1">
      <c r="B59" s="326"/>
      <c r="C59" s="332"/>
      <c r="D59" s="330" t="s">
        <v>943</v>
      </c>
      <c r="E59" s="330"/>
      <c r="F59" s="330"/>
      <c r="G59" s="330"/>
      <c r="H59" s="330"/>
      <c r="I59" s="330"/>
      <c r="J59" s="330"/>
      <c r="K59" s="328"/>
    </row>
    <row r="60" s="1" customFormat="1" ht="15" customHeight="1">
      <c r="B60" s="326"/>
      <c r="C60" s="332"/>
      <c r="D60" s="330" t="s">
        <v>944</v>
      </c>
      <c r="E60" s="330"/>
      <c r="F60" s="330"/>
      <c r="G60" s="330"/>
      <c r="H60" s="330"/>
      <c r="I60" s="330"/>
      <c r="J60" s="330"/>
      <c r="K60" s="328"/>
    </row>
    <row r="61" s="1" customFormat="1" ht="15" customHeight="1">
      <c r="B61" s="326"/>
      <c r="C61" s="332"/>
      <c r="D61" s="330" t="s">
        <v>945</v>
      </c>
      <c r="E61" s="330"/>
      <c r="F61" s="330"/>
      <c r="G61" s="330"/>
      <c r="H61" s="330"/>
      <c r="I61" s="330"/>
      <c r="J61" s="330"/>
      <c r="K61" s="328"/>
    </row>
    <row r="62" s="1" customFormat="1" ht="15" customHeight="1">
      <c r="B62" s="326"/>
      <c r="C62" s="332"/>
      <c r="D62" s="335" t="s">
        <v>946</v>
      </c>
      <c r="E62" s="335"/>
      <c r="F62" s="335"/>
      <c r="G62" s="335"/>
      <c r="H62" s="335"/>
      <c r="I62" s="335"/>
      <c r="J62" s="335"/>
      <c r="K62" s="328"/>
    </row>
    <row r="63" s="1" customFormat="1" ht="15" customHeight="1">
      <c r="B63" s="326"/>
      <c r="C63" s="332"/>
      <c r="D63" s="330" t="s">
        <v>947</v>
      </c>
      <c r="E63" s="330"/>
      <c r="F63" s="330"/>
      <c r="G63" s="330"/>
      <c r="H63" s="330"/>
      <c r="I63" s="330"/>
      <c r="J63" s="330"/>
      <c r="K63" s="328"/>
    </row>
    <row r="64" s="1" customFormat="1" ht="12.75" customHeight="1">
      <c r="B64" s="326"/>
      <c r="C64" s="332"/>
      <c r="D64" s="332"/>
      <c r="E64" s="336"/>
      <c r="F64" s="332"/>
      <c r="G64" s="332"/>
      <c r="H64" s="332"/>
      <c r="I64" s="332"/>
      <c r="J64" s="332"/>
      <c r="K64" s="328"/>
    </row>
    <row r="65" s="1" customFormat="1" ht="15" customHeight="1">
      <c r="B65" s="326"/>
      <c r="C65" s="332"/>
      <c r="D65" s="330" t="s">
        <v>948</v>
      </c>
      <c r="E65" s="330"/>
      <c r="F65" s="330"/>
      <c r="G65" s="330"/>
      <c r="H65" s="330"/>
      <c r="I65" s="330"/>
      <c r="J65" s="330"/>
      <c r="K65" s="328"/>
    </row>
    <row r="66" s="1" customFormat="1" ht="15" customHeight="1">
      <c r="B66" s="326"/>
      <c r="C66" s="332"/>
      <c r="D66" s="335" t="s">
        <v>949</v>
      </c>
      <c r="E66" s="335"/>
      <c r="F66" s="335"/>
      <c r="G66" s="335"/>
      <c r="H66" s="335"/>
      <c r="I66" s="335"/>
      <c r="J66" s="335"/>
      <c r="K66" s="328"/>
    </row>
    <row r="67" s="1" customFormat="1" ht="15" customHeight="1">
      <c r="B67" s="326"/>
      <c r="C67" s="332"/>
      <c r="D67" s="330" t="s">
        <v>950</v>
      </c>
      <c r="E67" s="330"/>
      <c r="F67" s="330"/>
      <c r="G67" s="330"/>
      <c r="H67" s="330"/>
      <c r="I67" s="330"/>
      <c r="J67" s="330"/>
      <c r="K67" s="328"/>
    </row>
    <row r="68" s="1" customFormat="1" ht="15" customHeight="1">
      <c r="B68" s="326"/>
      <c r="C68" s="332"/>
      <c r="D68" s="330" t="s">
        <v>951</v>
      </c>
      <c r="E68" s="330"/>
      <c r="F68" s="330"/>
      <c r="G68" s="330"/>
      <c r="H68" s="330"/>
      <c r="I68" s="330"/>
      <c r="J68" s="330"/>
      <c r="K68" s="328"/>
    </row>
    <row r="69" s="1" customFormat="1" ht="15" customHeight="1">
      <c r="B69" s="326"/>
      <c r="C69" s="332"/>
      <c r="D69" s="330" t="s">
        <v>952</v>
      </c>
      <c r="E69" s="330"/>
      <c r="F69" s="330"/>
      <c r="G69" s="330"/>
      <c r="H69" s="330"/>
      <c r="I69" s="330"/>
      <c r="J69" s="330"/>
      <c r="K69" s="328"/>
    </row>
    <row r="70" s="1" customFormat="1" ht="15" customHeight="1">
      <c r="B70" s="326"/>
      <c r="C70" s="332"/>
      <c r="D70" s="330" t="s">
        <v>953</v>
      </c>
      <c r="E70" s="330"/>
      <c r="F70" s="330"/>
      <c r="G70" s="330"/>
      <c r="H70" s="330"/>
      <c r="I70" s="330"/>
      <c r="J70" s="330"/>
      <c r="K70" s="328"/>
    </row>
    <row r="71" s="1" customFormat="1" ht="12.75" customHeight="1">
      <c r="B71" s="337"/>
      <c r="C71" s="338"/>
      <c r="D71" s="338"/>
      <c r="E71" s="338"/>
      <c r="F71" s="338"/>
      <c r="G71" s="338"/>
      <c r="H71" s="338"/>
      <c r="I71" s="338"/>
      <c r="J71" s="338"/>
      <c r="K71" s="339"/>
    </row>
    <row r="72" s="1" customFormat="1" ht="18.75" customHeight="1">
      <c r="B72" s="340"/>
      <c r="C72" s="340"/>
      <c r="D72" s="340"/>
      <c r="E72" s="340"/>
      <c r="F72" s="340"/>
      <c r="G72" s="340"/>
      <c r="H72" s="340"/>
      <c r="I72" s="340"/>
      <c r="J72" s="340"/>
      <c r="K72" s="341"/>
    </row>
    <row r="73" s="1" customFormat="1" ht="18.75" customHeight="1">
      <c r="B73" s="341"/>
      <c r="C73" s="341"/>
      <c r="D73" s="341"/>
      <c r="E73" s="341"/>
      <c r="F73" s="341"/>
      <c r="G73" s="341"/>
      <c r="H73" s="341"/>
      <c r="I73" s="341"/>
      <c r="J73" s="341"/>
      <c r="K73" s="341"/>
    </row>
    <row r="74" s="1" customFormat="1" ht="7.5" customHeight="1">
      <c r="B74" s="342"/>
      <c r="C74" s="343"/>
      <c r="D74" s="343"/>
      <c r="E74" s="343"/>
      <c r="F74" s="343"/>
      <c r="G74" s="343"/>
      <c r="H74" s="343"/>
      <c r="I74" s="343"/>
      <c r="J74" s="343"/>
      <c r="K74" s="344"/>
    </row>
    <row r="75" s="1" customFormat="1" ht="45" customHeight="1">
      <c r="B75" s="345"/>
      <c r="C75" s="346" t="s">
        <v>954</v>
      </c>
      <c r="D75" s="346"/>
      <c r="E75" s="346"/>
      <c r="F75" s="346"/>
      <c r="G75" s="346"/>
      <c r="H75" s="346"/>
      <c r="I75" s="346"/>
      <c r="J75" s="346"/>
      <c r="K75" s="347"/>
    </row>
    <row r="76" s="1" customFormat="1" ht="17.25" customHeight="1">
      <c r="B76" s="345"/>
      <c r="C76" s="348" t="s">
        <v>955</v>
      </c>
      <c r="D76" s="348"/>
      <c r="E76" s="348"/>
      <c r="F76" s="348" t="s">
        <v>956</v>
      </c>
      <c r="G76" s="349"/>
      <c r="H76" s="348" t="s">
        <v>54</v>
      </c>
      <c r="I76" s="348" t="s">
        <v>57</v>
      </c>
      <c r="J76" s="348" t="s">
        <v>957</v>
      </c>
      <c r="K76" s="347"/>
    </row>
    <row r="77" s="1" customFormat="1" ht="17.25" customHeight="1">
      <c r="B77" s="345"/>
      <c r="C77" s="350" t="s">
        <v>958</v>
      </c>
      <c r="D77" s="350"/>
      <c r="E77" s="350"/>
      <c r="F77" s="351" t="s">
        <v>959</v>
      </c>
      <c r="G77" s="352"/>
      <c r="H77" s="350"/>
      <c r="I77" s="350"/>
      <c r="J77" s="350" t="s">
        <v>960</v>
      </c>
      <c r="K77" s="347"/>
    </row>
    <row r="78" s="1" customFormat="1" ht="5.25" customHeight="1">
      <c r="B78" s="345"/>
      <c r="C78" s="353"/>
      <c r="D78" s="353"/>
      <c r="E78" s="353"/>
      <c r="F78" s="353"/>
      <c r="G78" s="354"/>
      <c r="H78" s="353"/>
      <c r="I78" s="353"/>
      <c r="J78" s="353"/>
      <c r="K78" s="347"/>
    </row>
    <row r="79" s="1" customFormat="1" ht="15" customHeight="1">
      <c r="B79" s="345"/>
      <c r="C79" s="333" t="s">
        <v>53</v>
      </c>
      <c r="D79" s="355"/>
      <c r="E79" s="355"/>
      <c r="F79" s="356" t="s">
        <v>961</v>
      </c>
      <c r="G79" s="357"/>
      <c r="H79" s="333" t="s">
        <v>962</v>
      </c>
      <c r="I79" s="333" t="s">
        <v>963</v>
      </c>
      <c r="J79" s="333">
        <v>20</v>
      </c>
      <c r="K79" s="347"/>
    </row>
    <row r="80" s="1" customFormat="1" ht="15" customHeight="1">
      <c r="B80" s="345"/>
      <c r="C80" s="333" t="s">
        <v>964</v>
      </c>
      <c r="D80" s="333"/>
      <c r="E80" s="333"/>
      <c r="F80" s="356" t="s">
        <v>961</v>
      </c>
      <c r="G80" s="357"/>
      <c r="H80" s="333" t="s">
        <v>965</v>
      </c>
      <c r="I80" s="333" t="s">
        <v>963</v>
      </c>
      <c r="J80" s="333">
        <v>120</v>
      </c>
      <c r="K80" s="347"/>
    </row>
    <row r="81" s="1" customFormat="1" ht="15" customHeight="1">
      <c r="B81" s="358"/>
      <c r="C81" s="333" t="s">
        <v>966</v>
      </c>
      <c r="D81" s="333"/>
      <c r="E81" s="333"/>
      <c r="F81" s="356" t="s">
        <v>967</v>
      </c>
      <c r="G81" s="357"/>
      <c r="H81" s="333" t="s">
        <v>968</v>
      </c>
      <c r="I81" s="333" t="s">
        <v>963</v>
      </c>
      <c r="J81" s="333">
        <v>50</v>
      </c>
      <c r="K81" s="347"/>
    </row>
    <row r="82" s="1" customFormat="1" ht="15" customHeight="1">
      <c r="B82" s="358"/>
      <c r="C82" s="333" t="s">
        <v>969</v>
      </c>
      <c r="D82" s="333"/>
      <c r="E82" s="333"/>
      <c r="F82" s="356" t="s">
        <v>961</v>
      </c>
      <c r="G82" s="357"/>
      <c r="H82" s="333" t="s">
        <v>970</v>
      </c>
      <c r="I82" s="333" t="s">
        <v>971</v>
      </c>
      <c r="J82" s="333"/>
      <c r="K82" s="347"/>
    </row>
    <row r="83" s="1" customFormat="1" ht="15" customHeight="1">
      <c r="B83" s="358"/>
      <c r="C83" s="359" t="s">
        <v>972</v>
      </c>
      <c r="D83" s="359"/>
      <c r="E83" s="359"/>
      <c r="F83" s="360" t="s">
        <v>967</v>
      </c>
      <c r="G83" s="359"/>
      <c r="H83" s="359" t="s">
        <v>973</v>
      </c>
      <c r="I83" s="359" t="s">
        <v>963</v>
      </c>
      <c r="J83" s="359">
        <v>15</v>
      </c>
      <c r="K83" s="347"/>
    </row>
    <row r="84" s="1" customFormat="1" ht="15" customHeight="1">
      <c r="B84" s="358"/>
      <c r="C84" s="359" t="s">
        <v>974</v>
      </c>
      <c r="D84" s="359"/>
      <c r="E84" s="359"/>
      <c r="F84" s="360" t="s">
        <v>967</v>
      </c>
      <c r="G84" s="359"/>
      <c r="H84" s="359" t="s">
        <v>975</v>
      </c>
      <c r="I84" s="359" t="s">
        <v>963</v>
      </c>
      <c r="J84" s="359">
        <v>15</v>
      </c>
      <c r="K84" s="347"/>
    </row>
    <row r="85" s="1" customFormat="1" ht="15" customHeight="1">
      <c r="B85" s="358"/>
      <c r="C85" s="359" t="s">
        <v>976</v>
      </c>
      <c r="D85" s="359"/>
      <c r="E85" s="359"/>
      <c r="F85" s="360" t="s">
        <v>967</v>
      </c>
      <c r="G85" s="359"/>
      <c r="H85" s="359" t="s">
        <v>977</v>
      </c>
      <c r="I85" s="359" t="s">
        <v>963</v>
      </c>
      <c r="J85" s="359">
        <v>20</v>
      </c>
      <c r="K85" s="347"/>
    </row>
    <row r="86" s="1" customFormat="1" ht="15" customHeight="1">
      <c r="B86" s="358"/>
      <c r="C86" s="359" t="s">
        <v>978</v>
      </c>
      <c r="D86" s="359"/>
      <c r="E86" s="359"/>
      <c r="F86" s="360" t="s">
        <v>967</v>
      </c>
      <c r="G86" s="359"/>
      <c r="H86" s="359" t="s">
        <v>979</v>
      </c>
      <c r="I86" s="359" t="s">
        <v>963</v>
      </c>
      <c r="J86" s="359">
        <v>20</v>
      </c>
      <c r="K86" s="347"/>
    </row>
    <row r="87" s="1" customFormat="1" ht="15" customHeight="1">
      <c r="B87" s="358"/>
      <c r="C87" s="333" t="s">
        <v>980</v>
      </c>
      <c r="D87" s="333"/>
      <c r="E87" s="333"/>
      <c r="F87" s="356" t="s">
        <v>967</v>
      </c>
      <c r="G87" s="357"/>
      <c r="H87" s="333" t="s">
        <v>981</v>
      </c>
      <c r="I87" s="333" t="s">
        <v>963</v>
      </c>
      <c r="J87" s="333">
        <v>50</v>
      </c>
      <c r="K87" s="347"/>
    </row>
    <row r="88" s="1" customFormat="1" ht="15" customHeight="1">
      <c r="B88" s="358"/>
      <c r="C88" s="333" t="s">
        <v>982</v>
      </c>
      <c r="D88" s="333"/>
      <c r="E88" s="333"/>
      <c r="F88" s="356" t="s">
        <v>967</v>
      </c>
      <c r="G88" s="357"/>
      <c r="H88" s="333" t="s">
        <v>983</v>
      </c>
      <c r="I88" s="333" t="s">
        <v>963</v>
      </c>
      <c r="J88" s="333">
        <v>20</v>
      </c>
      <c r="K88" s="347"/>
    </row>
    <row r="89" s="1" customFormat="1" ht="15" customHeight="1">
      <c r="B89" s="358"/>
      <c r="C89" s="333" t="s">
        <v>984</v>
      </c>
      <c r="D89" s="333"/>
      <c r="E89" s="333"/>
      <c r="F89" s="356" t="s">
        <v>967</v>
      </c>
      <c r="G89" s="357"/>
      <c r="H89" s="333" t="s">
        <v>985</v>
      </c>
      <c r="I89" s="333" t="s">
        <v>963</v>
      </c>
      <c r="J89" s="333">
        <v>20</v>
      </c>
      <c r="K89" s="347"/>
    </row>
    <row r="90" s="1" customFormat="1" ht="15" customHeight="1">
      <c r="B90" s="358"/>
      <c r="C90" s="333" t="s">
        <v>986</v>
      </c>
      <c r="D90" s="333"/>
      <c r="E90" s="333"/>
      <c r="F90" s="356" t="s">
        <v>967</v>
      </c>
      <c r="G90" s="357"/>
      <c r="H90" s="333" t="s">
        <v>987</v>
      </c>
      <c r="I90" s="333" t="s">
        <v>963</v>
      </c>
      <c r="J90" s="333">
        <v>50</v>
      </c>
      <c r="K90" s="347"/>
    </row>
    <row r="91" s="1" customFormat="1" ht="15" customHeight="1">
      <c r="B91" s="358"/>
      <c r="C91" s="333" t="s">
        <v>988</v>
      </c>
      <c r="D91" s="333"/>
      <c r="E91" s="333"/>
      <c r="F91" s="356" t="s">
        <v>967</v>
      </c>
      <c r="G91" s="357"/>
      <c r="H91" s="333" t="s">
        <v>988</v>
      </c>
      <c r="I91" s="333" t="s">
        <v>963</v>
      </c>
      <c r="J91" s="333">
        <v>50</v>
      </c>
      <c r="K91" s="347"/>
    </row>
    <row r="92" s="1" customFormat="1" ht="15" customHeight="1">
      <c r="B92" s="358"/>
      <c r="C92" s="333" t="s">
        <v>989</v>
      </c>
      <c r="D92" s="333"/>
      <c r="E92" s="333"/>
      <c r="F92" s="356" t="s">
        <v>967</v>
      </c>
      <c r="G92" s="357"/>
      <c r="H92" s="333" t="s">
        <v>990</v>
      </c>
      <c r="I92" s="333" t="s">
        <v>963</v>
      </c>
      <c r="J92" s="333">
        <v>255</v>
      </c>
      <c r="K92" s="347"/>
    </row>
    <row r="93" s="1" customFormat="1" ht="15" customHeight="1">
      <c r="B93" s="358"/>
      <c r="C93" s="333" t="s">
        <v>991</v>
      </c>
      <c r="D93" s="333"/>
      <c r="E93" s="333"/>
      <c r="F93" s="356" t="s">
        <v>961</v>
      </c>
      <c r="G93" s="357"/>
      <c r="H93" s="333" t="s">
        <v>992</v>
      </c>
      <c r="I93" s="333" t="s">
        <v>993</v>
      </c>
      <c r="J93" s="333"/>
      <c r="K93" s="347"/>
    </row>
    <row r="94" s="1" customFormat="1" ht="15" customHeight="1">
      <c r="B94" s="358"/>
      <c r="C94" s="333" t="s">
        <v>994</v>
      </c>
      <c r="D94" s="333"/>
      <c r="E94" s="333"/>
      <c r="F94" s="356" t="s">
        <v>961</v>
      </c>
      <c r="G94" s="357"/>
      <c r="H94" s="333" t="s">
        <v>995</v>
      </c>
      <c r="I94" s="333" t="s">
        <v>996</v>
      </c>
      <c r="J94" s="333"/>
      <c r="K94" s="347"/>
    </row>
    <row r="95" s="1" customFormat="1" ht="15" customHeight="1">
      <c r="B95" s="358"/>
      <c r="C95" s="333" t="s">
        <v>997</v>
      </c>
      <c r="D95" s="333"/>
      <c r="E95" s="333"/>
      <c r="F95" s="356" t="s">
        <v>961</v>
      </c>
      <c r="G95" s="357"/>
      <c r="H95" s="333" t="s">
        <v>997</v>
      </c>
      <c r="I95" s="333" t="s">
        <v>996</v>
      </c>
      <c r="J95" s="333"/>
      <c r="K95" s="347"/>
    </row>
    <row r="96" s="1" customFormat="1" ht="15" customHeight="1">
      <c r="B96" s="358"/>
      <c r="C96" s="333" t="s">
        <v>38</v>
      </c>
      <c r="D96" s="333"/>
      <c r="E96" s="333"/>
      <c r="F96" s="356" t="s">
        <v>961</v>
      </c>
      <c r="G96" s="357"/>
      <c r="H96" s="333" t="s">
        <v>998</v>
      </c>
      <c r="I96" s="333" t="s">
        <v>996</v>
      </c>
      <c r="J96" s="333"/>
      <c r="K96" s="347"/>
    </row>
    <row r="97" s="1" customFormat="1" ht="15" customHeight="1">
      <c r="B97" s="358"/>
      <c r="C97" s="333" t="s">
        <v>48</v>
      </c>
      <c r="D97" s="333"/>
      <c r="E97" s="333"/>
      <c r="F97" s="356" t="s">
        <v>961</v>
      </c>
      <c r="G97" s="357"/>
      <c r="H97" s="333" t="s">
        <v>999</v>
      </c>
      <c r="I97" s="333" t="s">
        <v>996</v>
      </c>
      <c r="J97" s="333"/>
      <c r="K97" s="347"/>
    </row>
    <row r="98" s="1" customFormat="1" ht="15" customHeight="1">
      <c r="B98" s="361"/>
      <c r="C98" s="362"/>
      <c r="D98" s="362"/>
      <c r="E98" s="362"/>
      <c r="F98" s="362"/>
      <c r="G98" s="362"/>
      <c r="H98" s="362"/>
      <c r="I98" s="362"/>
      <c r="J98" s="362"/>
      <c r="K98" s="363"/>
    </row>
    <row r="99" s="1" customFormat="1" ht="18.75" customHeight="1">
      <c r="B99" s="364"/>
      <c r="C99" s="365"/>
      <c r="D99" s="365"/>
      <c r="E99" s="365"/>
      <c r="F99" s="365"/>
      <c r="G99" s="365"/>
      <c r="H99" s="365"/>
      <c r="I99" s="365"/>
      <c r="J99" s="365"/>
      <c r="K99" s="364"/>
    </row>
    <row r="100" s="1" customFormat="1" ht="18.75" customHeight="1">
      <c r="B100" s="341"/>
      <c r="C100" s="341"/>
      <c r="D100" s="341"/>
      <c r="E100" s="341"/>
      <c r="F100" s="341"/>
      <c r="G100" s="341"/>
      <c r="H100" s="341"/>
      <c r="I100" s="341"/>
      <c r="J100" s="341"/>
      <c r="K100" s="341"/>
    </row>
    <row r="101" s="1" customFormat="1" ht="7.5" customHeight="1">
      <c r="B101" s="342"/>
      <c r="C101" s="343"/>
      <c r="D101" s="343"/>
      <c r="E101" s="343"/>
      <c r="F101" s="343"/>
      <c r="G101" s="343"/>
      <c r="H101" s="343"/>
      <c r="I101" s="343"/>
      <c r="J101" s="343"/>
      <c r="K101" s="344"/>
    </row>
    <row r="102" s="1" customFormat="1" ht="45" customHeight="1">
      <c r="B102" s="345"/>
      <c r="C102" s="346" t="s">
        <v>1000</v>
      </c>
      <c r="D102" s="346"/>
      <c r="E102" s="346"/>
      <c r="F102" s="346"/>
      <c r="G102" s="346"/>
      <c r="H102" s="346"/>
      <c r="I102" s="346"/>
      <c r="J102" s="346"/>
      <c r="K102" s="347"/>
    </row>
    <row r="103" s="1" customFormat="1" ht="17.25" customHeight="1">
      <c r="B103" s="345"/>
      <c r="C103" s="348" t="s">
        <v>955</v>
      </c>
      <c r="D103" s="348"/>
      <c r="E103" s="348"/>
      <c r="F103" s="348" t="s">
        <v>956</v>
      </c>
      <c r="G103" s="349"/>
      <c r="H103" s="348" t="s">
        <v>54</v>
      </c>
      <c r="I103" s="348" t="s">
        <v>57</v>
      </c>
      <c r="J103" s="348" t="s">
        <v>957</v>
      </c>
      <c r="K103" s="347"/>
    </row>
    <row r="104" s="1" customFormat="1" ht="17.25" customHeight="1">
      <c r="B104" s="345"/>
      <c r="C104" s="350" t="s">
        <v>958</v>
      </c>
      <c r="D104" s="350"/>
      <c r="E104" s="350"/>
      <c r="F104" s="351" t="s">
        <v>959</v>
      </c>
      <c r="G104" s="352"/>
      <c r="H104" s="350"/>
      <c r="I104" s="350"/>
      <c r="J104" s="350" t="s">
        <v>960</v>
      </c>
      <c r="K104" s="347"/>
    </row>
    <row r="105" s="1" customFormat="1" ht="5.25" customHeight="1">
      <c r="B105" s="345"/>
      <c r="C105" s="348"/>
      <c r="D105" s="348"/>
      <c r="E105" s="348"/>
      <c r="F105" s="348"/>
      <c r="G105" s="366"/>
      <c r="H105" s="348"/>
      <c r="I105" s="348"/>
      <c r="J105" s="348"/>
      <c r="K105" s="347"/>
    </row>
    <row r="106" s="1" customFormat="1" ht="15" customHeight="1">
      <c r="B106" s="345"/>
      <c r="C106" s="333" t="s">
        <v>53</v>
      </c>
      <c r="D106" s="355"/>
      <c r="E106" s="355"/>
      <c r="F106" s="356" t="s">
        <v>961</v>
      </c>
      <c r="G106" s="333"/>
      <c r="H106" s="333" t="s">
        <v>1001</v>
      </c>
      <c r="I106" s="333" t="s">
        <v>963</v>
      </c>
      <c r="J106" s="333">
        <v>20</v>
      </c>
      <c r="K106" s="347"/>
    </row>
    <row r="107" s="1" customFormat="1" ht="15" customHeight="1">
      <c r="B107" s="345"/>
      <c r="C107" s="333" t="s">
        <v>964</v>
      </c>
      <c r="D107" s="333"/>
      <c r="E107" s="333"/>
      <c r="F107" s="356" t="s">
        <v>961</v>
      </c>
      <c r="G107" s="333"/>
      <c r="H107" s="333" t="s">
        <v>1001</v>
      </c>
      <c r="I107" s="333" t="s">
        <v>963</v>
      </c>
      <c r="J107" s="333">
        <v>120</v>
      </c>
      <c r="K107" s="347"/>
    </row>
    <row r="108" s="1" customFormat="1" ht="15" customHeight="1">
      <c r="B108" s="358"/>
      <c r="C108" s="333" t="s">
        <v>966</v>
      </c>
      <c r="D108" s="333"/>
      <c r="E108" s="333"/>
      <c r="F108" s="356" t="s">
        <v>967</v>
      </c>
      <c r="G108" s="333"/>
      <c r="H108" s="333" t="s">
        <v>1001</v>
      </c>
      <c r="I108" s="333" t="s">
        <v>963</v>
      </c>
      <c r="J108" s="333">
        <v>50</v>
      </c>
      <c r="K108" s="347"/>
    </row>
    <row r="109" s="1" customFormat="1" ht="15" customHeight="1">
      <c r="B109" s="358"/>
      <c r="C109" s="333" t="s">
        <v>969</v>
      </c>
      <c r="D109" s="333"/>
      <c r="E109" s="333"/>
      <c r="F109" s="356" t="s">
        <v>961</v>
      </c>
      <c r="G109" s="333"/>
      <c r="H109" s="333" t="s">
        <v>1001</v>
      </c>
      <c r="I109" s="333" t="s">
        <v>971</v>
      </c>
      <c r="J109" s="333"/>
      <c r="K109" s="347"/>
    </row>
    <row r="110" s="1" customFormat="1" ht="15" customHeight="1">
      <c r="B110" s="358"/>
      <c r="C110" s="333" t="s">
        <v>980</v>
      </c>
      <c r="D110" s="333"/>
      <c r="E110" s="333"/>
      <c r="F110" s="356" t="s">
        <v>967</v>
      </c>
      <c r="G110" s="333"/>
      <c r="H110" s="333" t="s">
        <v>1001</v>
      </c>
      <c r="I110" s="333" t="s">
        <v>963</v>
      </c>
      <c r="J110" s="333">
        <v>50</v>
      </c>
      <c r="K110" s="347"/>
    </row>
    <row r="111" s="1" customFormat="1" ht="15" customHeight="1">
      <c r="B111" s="358"/>
      <c r="C111" s="333" t="s">
        <v>988</v>
      </c>
      <c r="D111" s="333"/>
      <c r="E111" s="333"/>
      <c r="F111" s="356" t="s">
        <v>967</v>
      </c>
      <c r="G111" s="333"/>
      <c r="H111" s="333" t="s">
        <v>1001</v>
      </c>
      <c r="I111" s="333" t="s">
        <v>963</v>
      </c>
      <c r="J111" s="333">
        <v>50</v>
      </c>
      <c r="K111" s="347"/>
    </row>
    <row r="112" s="1" customFormat="1" ht="15" customHeight="1">
      <c r="B112" s="358"/>
      <c r="C112" s="333" t="s">
        <v>986</v>
      </c>
      <c r="D112" s="333"/>
      <c r="E112" s="333"/>
      <c r="F112" s="356" t="s">
        <v>967</v>
      </c>
      <c r="G112" s="333"/>
      <c r="H112" s="333" t="s">
        <v>1001</v>
      </c>
      <c r="I112" s="333" t="s">
        <v>963</v>
      </c>
      <c r="J112" s="333">
        <v>50</v>
      </c>
      <c r="K112" s="347"/>
    </row>
    <row r="113" s="1" customFormat="1" ht="15" customHeight="1">
      <c r="B113" s="358"/>
      <c r="C113" s="333" t="s">
        <v>53</v>
      </c>
      <c r="D113" s="333"/>
      <c r="E113" s="333"/>
      <c r="F113" s="356" t="s">
        <v>961</v>
      </c>
      <c r="G113" s="333"/>
      <c r="H113" s="333" t="s">
        <v>1002</v>
      </c>
      <c r="I113" s="333" t="s">
        <v>963</v>
      </c>
      <c r="J113" s="333">
        <v>20</v>
      </c>
      <c r="K113" s="347"/>
    </row>
    <row r="114" s="1" customFormat="1" ht="15" customHeight="1">
      <c r="B114" s="358"/>
      <c r="C114" s="333" t="s">
        <v>1003</v>
      </c>
      <c r="D114" s="333"/>
      <c r="E114" s="333"/>
      <c r="F114" s="356" t="s">
        <v>961</v>
      </c>
      <c r="G114" s="333"/>
      <c r="H114" s="333" t="s">
        <v>1004</v>
      </c>
      <c r="I114" s="333" t="s">
        <v>963</v>
      </c>
      <c r="J114" s="333">
        <v>120</v>
      </c>
      <c r="K114" s="347"/>
    </row>
    <row r="115" s="1" customFormat="1" ht="15" customHeight="1">
      <c r="B115" s="358"/>
      <c r="C115" s="333" t="s">
        <v>38</v>
      </c>
      <c r="D115" s="333"/>
      <c r="E115" s="333"/>
      <c r="F115" s="356" t="s">
        <v>961</v>
      </c>
      <c r="G115" s="333"/>
      <c r="H115" s="333" t="s">
        <v>1005</v>
      </c>
      <c r="I115" s="333" t="s">
        <v>996</v>
      </c>
      <c r="J115" s="333"/>
      <c r="K115" s="347"/>
    </row>
    <row r="116" s="1" customFormat="1" ht="15" customHeight="1">
      <c r="B116" s="358"/>
      <c r="C116" s="333" t="s">
        <v>48</v>
      </c>
      <c r="D116" s="333"/>
      <c r="E116" s="333"/>
      <c r="F116" s="356" t="s">
        <v>961</v>
      </c>
      <c r="G116" s="333"/>
      <c r="H116" s="333" t="s">
        <v>1006</v>
      </c>
      <c r="I116" s="333" t="s">
        <v>996</v>
      </c>
      <c r="J116" s="333"/>
      <c r="K116" s="347"/>
    </row>
    <row r="117" s="1" customFormat="1" ht="15" customHeight="1">
      <c r="B117" s="358"/>
      <c r="C117" s="333" t="s">
        <v>57</v>
      </c>
      <c r="D117" s="333"/>
      <c r="E117" s="333"/>
      <c r="F117" s="356" t="s">
        <v>961</v>
      </c>
      <c r="G117" s="333"/>
      <c r="H117" s="333" t="s">
        <v>1007</v>
      </c>
      <c r="I117" s="333" t="s">
        <v>1008</v>
      </c>
      <c r="J117" s="333"/>
      <c r="K117" s="347"/>
    </row>
    <row r="118" s="1" customFormat="1" ht="15" customHeight="1">
      <c r="B118" s="361"/>
      <c r="C118" s="367"/>
      <c r="D118" s="367"/>
      <c r="E118" s="367"/>
      <c r="F118" s="367"/>
      <c r="G118" s="367"/>
      <c r="H118" s="367"/>
      <c r="I118" s="367"/>
      <c r="J118" s="367"/>
      <c r="K118" s="363"/>
    </row>
    <row r="119" s="1" customFormat="1" ht="18.75" customHeight="1">
      <c r="B119" s="368"/>
      <c r="C119" s="369"/>
      <c r="D119" s="369"/>
      <c r="E119" s="369"/>
      <c r="F119" s="370"/>
      <c r="G119" s="369"/>
      <c r="H119" s="369"/>
      <c r="I119" s="369"/>
      <c r="J119" s="369"/>
      <c r="K119" s="368"/>
    </row>
    <row r="120" s="1" customFormat="1" ht="18.75" customHeight="1">
      <c r="B120" s="341"/>
      <c r="C120" s="341"/>
      <c r="D120" s="341"/>
      <c r="E120" s="341"/>
      <c r="F120" s="341"/>
      <c r="G120" s="341"/>
      <c r="H120" s="341"/>
      <c r="I120" s="341"/>
      <c r="J120" s="341"/>
      <c r="K120" s="341"/>
    </row>
    <row r="121" s="1" customFormat="1" ht="7.5" customHeight="1">
      <c r="B121" s="371"/>
      <c r="C121" s="372"/>
      <c r="D121" s="372"/>
      <c r="E121" s="372"/>
      <c r="F121" s="372"/>
      <c r="G121" s="372"/>
      <c r="H121" s="372"/>
      <c r="I121" s="372"/>
      <c r="J121" s="372"/>
      <c r="K121" s="373"/>
    </row>
    <row r="122" s="1" customFormat="1" ht="45" customHeight="1">
      <c r="B122" s="374"/>
      <c r="C122" s="324" t="s">
        <v>1009</v>
      </c>
      <c r="D122" s="324"/>
      <c r="E122" s="324"/>
      <c r="F122" s="324"/>
      <c r="G122" s="324"/>
      <c r="H122" s="324"/>
      <c r="I122" s="324"/>
      <c r="J122" s="324"/>
      <c r="K122" s="375"/>
    </row>
    <row r="123" s="1" customFormat="1" ht="17.25" customHeight="1">
      <c r="B123" s="376"/>
      <c r="C123" s="348" t="s">
        <v>955</v>
      </c>
      <c r="D123" s="348"/>
      <c r="E123" s="348"/>
      <c r="F123" s="348" t="s">
        <v>956</v>
      </c>
      <c r="G123" s="349"/>
      <c r="H123" s="348" t="s">
        <v>54</v>
      </c>
      <c r="I123" s="348" t="s">
        <v>57</v>
      </c>
      <c r="J123" s="348" t="s">
        <v>957</v>
      </c>
      <c r="K123" s="377"/>
    </row>
    <row r="124" s="1" customFormat="1" ht="17.25" customHeight="1">
      <c r="B124" s="376"/>
      <c r="C124" s="350" t="s">
        <v>958</v>
      </c>
      <c r="D124" s="350"/>
      <c r="E124" s="350"/>
      <c r="F124" s="351" t="s">
        <v>959</v>
      </c>
      <c r="G124" s="352"/>
      <c r="H124" s="350"/>
      <c r="I124" s="350"/>
      <c r="J124" s="350" t="s">
        <v>960</v>
      </c>
      <c r="K124" s="377"/>
    </row>
    <row r="125" s="1" customFormat="1" ht="5.25" customHeight="1">
      <c r="B125" s="378"/>
      <c r="C125" s="353"/>
      <c r="D125" s="353"/>
      <c r="E125" s="353"/>
      <c r="F125" s="353"/>
      <c r="G125" s="379"/>
      <c r="H125" s="353"/>
      <c r="I125" s="353"/>
      <c r="J125" s="353"/>
      <c r="K125" s="380"/>
    </row>
    <row r="126" s="1" customFormat="1" ht="15" customHeight="1">
      <c r="B126" s="378"/>
      <c r="C126" s="333" t="s">
        <v>964</v>
      </c>
      <c r="D126" s="355"/>
      <c r="E126" s="355"/>
      <c r="F126" s="356" t="s">
        <v>961</v>
      </c>
      <c r="G126" s="333"/>
      <c r="H126" s="333" t="s">
        <v>1001</v>
      </c>
      <c r="I126" s="333" t="s">
        <v>963</v>
      </c>
      <c r="J126" s="333">
        <v>120</v>
      </c>
      <c r="K126" s="381"/>
    </row>
    <row r="127" s="1" customFormat="1" ht="15" customHeight="1">
      <c r="B127" s="378"/>
      <c r="C127" s="333" t="s">
        <v>1010</v>
      </c>
      <c r="D127" s="333"/>
      <c r="E127" s="333"/>
      <c r="F127" s="356" t="s">
        <v>961</v>
      </c>
      <c r="G127" s="333"/>
      <c r="H127" s="333" t="s">
        <v>1011</v>
      </c>
      <c r="I127" s="333" t="s">
        <v>963</v>
      </c>
      <c r="J127" s="333" t="s">
        <v>1012</v>
      </c>
      <c r="K127" s="381"/>
    </row>
    <row r="128" s="1" customFormat="1" ht="15" customHeight="1">
      <c r="B128" s="378"/>
      <c r="C128" s="333" t="s">
        <v>85</v>
      </c>
      <c r="D128" s="333"/>
      <c r="E128" s="333"/>
      <c r="F128" s="356" t="s">
        <v>961</v>
      </c>
      <c r="G128" s="333"/>
      <c r="H128" s="333" t="s">
        <v>1013</v>
      </c>
      <c r="I128" s="333" t="s">
        <v>963</v>
      </c>
      <c r="J128" s="333" t="s">
        <v>1012</v>
      </c>
      <c r="K128" s="381"/>
    </row>
    <row r="129" s="1" customFormat="1" ht="15" customHeight="1">
      <c r="B129" s="378"/>
      <c r="C129" s="333" t="s">
        <v>972</v>
      </c>
      <c r="D129" s="333"/>
      <c r="E129" s="333"/>
      <c r="F129" s="356" t="s">
        <v>967</v>
      </c>
      <c r="G129" s="333"/>
      <c r="H129" s="333" t="s">
        <v>973</v>
      </c>
      <c r="I129" s="333" t="s">
        <v>963</v>
      </c>
      <c r="J129" s="333">
        <v>15</v>
      </c>
      <c r="K129" s="381"/>
    </row>
    <row r="130" s="1" customFormat="1" ht="15" customHeight="1">
      <c r="B130" s="378"/>
      <c r="C130" s="359" t="s">
        <v>974</v>
      </c>
      <c r="D130" s="359"/>
      <c r="E130" s="359"/>
      <c r="F130" s="360" t="s">
        <v>967</v>
      </c>
      <c r="G130" s="359"/>
      <c r="H130" s="359" t="s">
        <v>975</v>
      </c>
      <c r="I130" s="359" t="s">
        <v>963</v>
      </c>
      <c r="J130" s="359">
        <v>15</v>
      </c>
      <c r="K130" s="381"/>
    </row>
    <row r="131" s="1" customFormat="1" ht="15" customHeight="1">
      <c r="B131" s="378"/>
      <c r="C131" s="359" t="s">
        <v>976</v>
      </c>
      <c r="D131" s="359"/>
      <c r="E131" s="359"/>
      <c r="F131" s="360" t="s">
        <v>967</v>
      </c>
      <c r="G131" s="359"/>
      <c r="H131" s="359" t="s">
        <v>977</v>
      </c>
      <c r="I131" s="359" t="s">
        <v>963</v>
      </c>
      <c r="J131" s="359">
        <v>20</v>
      </c>
      <c r="K131" s="381"/>
    </row>
    <row r="132" s="1" customFormat="1" ht="15" customHeight="1">
      <c r="B132" s="378"/>
      <c r="C132" s="359" t="s">
        <v>978</v>
      </c>
      <c r="D132" s="359"/>
      <c r="E132" s="359"/>
      <c r="F132" s="360" t="s">
        <v>967</v>
      </c>
      <c r="G132" s="359"/>
      <c r="H132" s="359" t="s">
        <v>979</v>
      </c>
      <c r="I132" s="359" t="s">
        <v>963</v>
      </c>
      <c r="J132" s="359">
        <v>20</v>
      </c>
      <c r="K132" s="381"/>
    </row>
    <row r="133" s="1" customFormat="1" ht="15" customHeight="1">
      <c r="B133" s="378"/>
      <c r="C133" s="333" t="s">
        <v>966</v>
      </c>
      <c r="D133" s="333"/>
      <c r="E133" s="333"/>
      <c r="F133" s="356" t="s">
        <v>967</v>
      </c>
      <c r="G133" s="333"/>
      <c r="H133" s="333" t="s">
        <v>1001</v>
      </c>
      <c r="I133" s="333" t="s">
        <v>963</v>
      </c>
      <c r="J133" s="333">
        <v>50</v>
      </c>
      <c r="K133" s="381"/>
    </row>
    <row r="134" s="1" customFormat="1" ht="15" customHeight="1">
      <c r="B134" s="378"/>
      <c r="C134" s="333" t="s">
        <v>980</v>
      </c>
      <c r="D134" s="333"/>
      <c r="E134" s="333"/>
      <c r="F134" s="356" t="s">
        <v>967</v>
      </c>
      <c r="G134" s="333"/>
      <c r="H134" s="333" t="s">
        <v>1001</v>
      </c>
      <c r="I134" s="333" t="s">
        <v>963</v>
      </c>
      <c r="J134" s="333">
        <v>50</v>
      </c>
      <c r="K134" s="381"/>
    </row>
    <row r="135" s="1" customFormat="1" ht="15" customHeight="1">
      <c r="B135" s="378"/>
      <c r="C135" s="333" t="s">
        <v>986</v>
      </c>
      <c r="D135" s="333"/>
      <c r="E135" s="333"/>
      <c r="F135" s="356" t="s">
        <v>967</v>
      </c>
      <c r="G135" s="333"/>
      <c r="H135" s="333" t="s">
        <v>1001</v>
      </c>
      <c r="I135" s="333" t="s">
        <v>963</v>
      </c>
      <c r="J135" s="333">
        <v>50</v>
      </c>
      <c r="K135" s="381"/>
    </row>
    <row r="136" s="1" customFormat="1" ht="15" customHeight="1">
      <c r="B136" s="378"/>
      <c r="C136" s="333" t="s">
        <v>988</v>
      </c>
      <c r="D136" s="333"/>
      <c r="E136" s="333"/>
      <c r="F136" s="356" t="s">
        <v>967</v>
      </c>
      <c r="G136" s="333"/>
      <c r="H136" s="333" t="s">
        <v>1001</v>
      </c>
      <c r="I136" s="333" t="s">
        <v>963</v>
      </c>
      <c r="J136" s="333">
        <v>50</v>
      </c>
      <c r="K136" s="381"/>
    </row>
    <row r="137" s="1" customFormat="1" ht="15" customHeight="1">
      <c r="B137" s="378"/>
      <c r="C137" s="333" t="s">
        <v>989</v>
      </c>
      <c r="D137" s="333"/>
      <c r="E137" s="333"/>
      <c r="F137" s="356" t="s">
        <v>967</v>
      </c>
      <c r="G137" s="333"/>
      <c r="H137" s="333" t="s">
        <v>1014</v>
      </c>
      <c r="I137" s="333" t="s">
        <v>963</v>
      </c>
      <c r="J137" s="333">
        <v>255</v>
      </c>
      <c r="K137" s="381"/>
    </row>
    <row r="138" s="1" customFormat="1" ht="15" customHeight="1">
      <c r="B138" s="378"/>
      <c r="C138" s="333" t="s">
        <v>991</v>
      </c>
      <c r="D138" s="333"/>
      <c r="E138" s="333"/>
      <c r="F138" s="356" t="s">
        <v>961</v>
      </c>
      <c r="G138" s="333"/>
      <c r="H138" s="333" t="s">
        <v>1015</v>
      </c>
      <c r="I138" s="333" t="s">
        <v>993</v>
      </c>
      <c r="J138" s="333"/>
      <c r="K138" s="381"/>
    </row>
    <row r="139" s="1" customFormat="1" ht="15" customHeight="1">
      <c r="B139" s="378"/>
      <c r="C139" s="333" t="s">
        <v>994</v>
      </c>
      <c r="D139" s="333"/>
      <c r="E139" s="333"/>
      <c r="F139" s="356" t="s">
        <v>961</v>
      </c>
      <c r="G139" s="333"/>
      <c r="H139" s="333" t="s">
        <v>1016</v>
      </c>
      <c r="I139" s="333" t="s">
        <v>996</v>
      </c>
      <c r="J139" s="333"/>
      <c r="K139" s="381"/>
    </row>
    <row r="140" s="1" customFormat="1" ht="15" customHeight="1">
      <c r="B140" s="378"/>
      <c r="C140" s="333" t="s">
        <v>997</v>
      </c>
      <c r="D140" s="333"/>
      <c r="E140" s="333"/>
      <c r="F140" s="356" t="s">
        <v>961</v>
      </c>
      <c r="G140" s="333"/>
      <c r="H140" s="333" t="s">
        <v>997</v>
      </c>
      <c r="I140" s="333" t="s">
        <v>996</v>
      </c>
      <c r="J140" s="333"/>
      <c r="K140" s="381"/>
    </row>
    <row r="141" s="1" customFormat="1" ht="15" customHeight="1">
      <c r="B141" s="378"/>
      <c r="C141" s="333" t="s">
        <v>38</v>
      </c>
      <c r="D141" s="333"/>
      <c r="E141" s="333"/>
      <c r="F141" s="356" t="s">
        <v>961</v>
      </c>
      <c r="G141" s="333"/>
      <c r="H141" s="333" t="s">
        <v>1017</v>
      </c>
      <c r="I141" s="333" t="s">
        <v>996</v>
      </c>
      <c r="J141" s="333"/>
      <c r="K141" s="381"/>
    </row>
    <row r="142" s="1" customFormat="1" ht="15" customHeight="1">
      <c r="B142" s="378"/>
      <c r="C142" s="333" t="s">
        <v>1018</v>
      </c>
      <c r="D142" s="333"/>
      <c r="E142" s="333"/>
      <c r="F142" s="356" t="s">
        <v>961</v>
      </c>
      <c r="G142" s="333"/>
      <c r="H142" s="333" t="s">
        <v>1019</v>
      </c>
      <c r="I142" s="333" t="s">
        <v>996</v>
      </c>
      <c r="J142" s="333"/>
      <c r="K142" s="381"/>
    </row>
    <row r="143" s="1" customFormat="1" ht="15" customHeight="1">
      <c r="B143" s="382"/>
      <c r="C143" s="383"/>
      <c r="D143" s="383"/>
      <c r="E143" s="383"/>
      <c r="F143" s="383"/>
      <c r="G143" s="383"/>
      <c r="H143" s="383"/>
      <c r="I143" s="383"/>
      <c r="J143" s="383"/>
      <c r="K143" s="384"/>
    </row>
    <row r="144" s="1" customFormat="1" ht="18.75" customHeight="1">
      <c r="B144" s="369"/>
      <c r="C144" s="369"/>
      <c r="D144" s="369"/>
      <c r="E144" s="369"/>
      <c r="F144" s="370"/>
      <c r="G144" s="369"/>
      <c r="H144" s="369"/>
      <c r="I144" s="369"/>
      <c r="J144" s="369"/>
      <c r="K144" s="369"/>
    </row>
    <row r="145" s="1" customFormat="1" ht="18.75" customHeight="1">
      <c r="B145" s="341"/>
      <c r="C145" s="341"/>
      <c r="D145" s="341"/>
      <c r="E145" s="341"/>
      <c r="F145" s="341"/>
      <c r="G145" s="341"/>
      <c r="H145" s="341"/>
      <c r="I145" s="341"/>
      <c r="J145" s="341"/>
      <c r="K145" s="341"/>
    </row>
    <row r="146" s="1" customFormat="1" ht="7.5" customHeight="1">
      <c r="B146" s="342"/>
      <c r="C146" s="343"/>
      <c r="D146" s="343"/>
      <c r="E146" s="343"/>
      <c r="F146" s="343"/>
      <c r="G146" s="343"/>
      <c r="H146" s="343"/>
      <c r="I146" s="343"/>
      <c r="J146" s="343"/>
      <c r="K146" s="344"/>
    </row>
    <row r="147" s="1" customFormat="1" ht="45" customHeight="1">
      <c r="B147" s="345"/>
      <c r="C147" s="346" t="s">
        <v>1020</v>
      </c>
      <c r="D147" s="346"/>
      <c r="E147" s="346"/>
      <c r="F147" s="346"/>
      <c r="G147" s="346"/>
      <c r="H147" s="346"/>
      <c r="I147" s="346"/>
      <c r="J147" s="346"/>
      <c r="K147" s="347"/>
    </row>
    <row r="148" s="1" customFormat="1" ht="17.25" customHeight="1">
      <c r="B148" s="345"/>
      <c r="C148" s="348" t="s">
        <v>955</v>
      </c>
      <c r="D148" s="348"/>
      <c r="E148" s="348"/>
      <c r="F148" s="348" t="s">
        <v>956</v>
      </c>
      <c r="G148" s="349"/>
      <c r="H148" s="348" t="s">
        <v>54</v>
      </c>
      <c r="I148" s="348" t="s">
        <v>57</v>
      </c>
      <c r="J148" s="348" t="s">
        <v>957</v>
      </c>
      <c r="K148" s="347"/>
    </row>
    <row r="149" s="1" customFormat="1" ht="17.25" customHeight="1">
      <c r="B149" s="345"/>
      <c r="C149" s="350" t="s">
        <v>958</v>
      </c>
      <c r="D149" s="350"/>
      <c r="E149" s="350"/>
      <c r="F149" s="351" t="s">
        <v>959</v>
      </c>
      <c r="G149" s="352"/>
      <c r="H149" s="350"/>
      <c r="I149" s="350"/>
      <c r="J149" s="350" t="s">
        <v>960</v>
      </c>
      <c r="K149" s="347"/>
    </row>
    <row r="150" s="1" customFormat="1" ht="5.25" customHeight="1">
      <c r="B150" s="358"/>
      <c r="C150" s="353"/>
      <c r="D150" s="353"/>
      <c r="E150" s="353"/>
      <c r="F150" s="353"/>
      <c r="G150" s="354"/>
      <c r="H150" s="353"/>
      <c r="I150" s="353"/>
      <c r="J150" s="353"/>
      <c r="K150" s="381"/>
    </row>
    <row r="151" s="1" customFormat="1" ht="15" customHeight="1">
      <c r="B151" s="358"/>
      <c r="C151" s="385" t="s">
        <v>964</v>
      </c>
      <c r="D151" s="333"/>
      <c r="E151" s="333"/>
      <c r="F151" s="386" t="s">
        <v>961</v>
      </c>
      <c r="G151" s="333"/>
      <c r="H151" s="385" t="s">
        <v>1001</v>
      </c>
      <c r="I151" s="385" t="s">
        <v>963</v>
      </c>
      <c r="J151" s="385">
        <v>120</v>
      </c>
      <c r="K151" s="381"/>
    </row>
    <row r="152" s="1" customFormat="1" ht="15" customHeight="1">
      <c r="B152" s="358"/>
      <c r="C152" s="385" t="s">
        <v>1010</v>
      </c>
      <c r="D152" s="333"/>
      <c r="E152" s="333"/>
      <c r="F152" s="386" t="s">
        <v>961</v>
      </c>
      <c r="G152" s="333"/>
      <c r="H152" s="385" t="s">
        <v>1021</v>
      </c>
      <c r="I152" s="385" t="s">
        <v>963</v>
      </c>
      <c r="J152" s="385" t="s">
        <v>1012</v>
      </c>
      <c r="K152" s="381"/>
    </row>
    <row r="153" s="1" customFormat="1" ht="15" customHeight="1">
      <c r="B153" s="358"/>
      <c r="C153" s="385" t="s">
        <v>85</v>
      </c>
      <c r="D153" s="333"/>
      <c r="E153" s="333"/>
      <c r="F153" s="386" t="s">
        <v>961</v>
      </c>
      <c r="G153" s="333"/>
      <c r="H153" s="385" t="s">
        <v>1022</v>
      </c>
      <c r="I153" s="385" t="s">
        <v>963</v>
      </c>
      <c r="J153" s="385" t="s">
        <v>1012</v>
      </c>
      <c r="K153" s="381"/>
    </row>
    <row r="154" s="1" customFormat="1" ht="15" customHeight="1">
      <c r="B154" s="358"/>
      <c r="C154" s="385" t="s">
        <v>966</v>
      </c>
      <c r="D154" s="333"/>
      <c r="E154" s="333"/>
      <c r="F154" s="386" t="s">
        <v>967</v>
      </c>
      <c r="G154" s="333"/>
      <c r="H154" s="385" t="s">
        <v>1001</v>
      </c>
      <c r="I154" s="385" t="s">
        <v>963</v>
      </c>
      <c r="J154" s="385">
        <v>50</v>
      </c>
      <c r="K154" s="381"/>
    </row>
    <row r="155" s="1" customFormat="1" ht="15" customHeight="1">
      <c r="B155" s="358"/>
      <c r="C155" s="385" t="s">
        <v>969</v>
      </c>
      <c r="D155" s="333"/>
      <c r="E155" s="333"/>
      <c r="F155" s="386" t="s">
        <v>961</v>
      </c>
      <c r="G155" s="333"/>
      <c r="H155" s="385" t="s">
        <v>1001</v>
      </c>
      <c r="I155" s="385" t="s">
        <v>971</v>
      </c>
      <c r="J155" s="385"/>
      <c r="K155" s="381"/>
    </row>
    <row r="156" s="1" customFormat="1" ht="15" customHeight="1">
      <c r="B156" s="358"/>
      <c r="C156" s="385" t="s">
        <v>980</v>
      </c>
      <c r="D156" s="333"/>
      <c r="E156" s="333"/>
      <c r="F156" s="386" t="s">
        <v>967</v>
      </c>
      <c r="G156" s="333"/>
      <c r="H156" s="385" t="s">
        <v>1001</v>
      </c>
      <c r="I156" s="385" t="s">
        <v>963</v>
      </c>
      <c r="J156" s="385">
        <v>50</v>
      </c>
      <c r="K156" s="381"/>
    </row>
    <row r="157" s="1" customFormat="1" ht="15" customHeight="1">
      <c r="B157" s="358"/>
      <c r="C157" s="385" t="s">
        <v>988</v>
      </c>
      <c r="D157" s="333"/>
      <c r="E157" s="333"/>
      <c r="F157" s="386" t="s">
        <v>967</v>
      </c>
      <c r="G157" s="333"/>
      <c r="H157" s="385" t="s">
        <v>1001</v>
      </c>
      <c r="I157" s="385" t="s">
        <v>963</v>
      </c>
      <c r="J157" s="385">
        <v>50</v>
      </c>
      <c r="K157" s="381"/>
    </row>
    <row r="158" s="1" customFormat="1" ht="15" customHeight="1">
      <c r="B158" s="358"/>
      <c r="C158" s="385" t="s">
        <v>986</v>
      </c>
      <c r="D158" s="333"/>
      <c r="E158" s="333"/>
      <c r="F158" s="386" t="s">
        <v>967</v>
      </c>
      <c r="G158" s="333"/>
      <c r="H158" s="385" t="s">
        <v>1001</v>
      </c>
      <c r="I158" s="385" t="s">
        <v>963</v>
      </c>
      <c r="J158" s="385">
        <v>50</v>
      </c>
      <c r="K158" s="381"/>
    </row>
    <row r="159" s="1" customFormat="1" ht="15" customHeight="1">
      <c r="B159" s="358"/>
      <c r="C159" s="385" t="s">
        <v>166</v>
      </c>
      <c r="D159" s="333"/>
      <c r="E159" s="333"/>
      <c r="F159" s="386" t="s">
        <v>961</v>
      </c>
      <c r="G159" s="333"/>
      <c r="H159" s="385" t="s">
        <v>1023</v>
      </c>
      <c r="I159" s="385" t="s">
        <v>963</v>
      </c>
      <c r="J159" s="385" t="s">
        <v>1024</v>
      </c>
      <c r="K159" s="381"/>
    </row>
    <row r="160" s="1" customFormat="1" ht="15" customHeight="1">
      <c r="B160" s="358"/>
      <c r="C160" s="385" t="s">
        <v>1025</v>
      </c>
      <c r="D160" s="333"/>
      <c r="E160" s="333"/>
      <c r="F160" s="386" t="s">
        <v>961</v>
      </c>
      <c r="G160" s="333"/>
      <c r="H160" s="385" t="s">
        <v>1026</v>
      </c>
      <c r="I160" s="385" t="s">
        <v>996</v>
      </c>
      <c r="J160" s="385"/>
      <c r="K160" s="381"/>
    </row>
    <row r="161" s="1" customFormat="1" ht="15" customHeight="1">
      <c r="B161" s="387"/>
      <c r="C161" s="367"/>
      <c r="D161" s="367"/>
      <c r="E161" s="367"/>
      <c r="F161" s="367"/>
      <c r="G161" s="367"/>
      <c r="H161" s="367"/>
      <c r="I161" s="367"/>
      <c r="J161" s="367"/>
      <c r="K161" s="388"/>
    </row>
    <row r="162" s="1" customFormat="1" ht="18.75" customHeight="1">
      <c r="B162" s="369"/>
      <c r="C162" s="379"/>
      <c r="D162" s="379"/>
      <c r="E162" s="379"/>
      <c r="F162" s="389"/>
      <c r="G162" s="379"/>
      <c r="H162" s="379"/>
      <c r="I162" s="379"/>
      <c r="J162" s="379"/>
      <c r="K162" s="369"/>
    </row>
    <row r="163" s="1" customFormat="1" ht="18.75" customHeight="1">
      <c r="B163" s="341"/>
      <c r="C163" s="341"/>
      <c r="D163" s="341"/>
      <c r="E163" s="341"/>
      <c r="F163" s="341"/>
      <c r="G163" s="341"/>
      <c r="H163" s="341"/>
      <c r="I163" s="341"/>
      <c r="J163" s="341"/>
      <c r="K163" s="341"/>
    </row>
    <row r="164" s="1" customFormat="1" ht="7.5" customHeight="1">
      <c r="B164" s="320"/>
      <c r="C164" s="321"/>
      <c r="D164" s="321"/>
      <c r="E164" s="321"/>
      <c r="F164" s="321"/>
      <c r="G164" s="321"/>
      <c r="H164" s="321"/>
      <c r="I164" s="321"/>
      <c r="J164" s="321"/>
      <c r="K164" s="322"/>
    </row>
    <row r="165" s="1" customFormat="1" ht="45" customHeight="1">
      <c r="B165" s="323"/>
      <c r="C165" s="324" t="s">
        <v>1027</v>
      </c>
      <c r="D165" s="324"/>
      <c r="E165" s="324"/>
      <c r="F165" s="324"/>
      <c r="G165" s="324"/>
      <c r="H165" s="324"/>
      <c r="I165" s="324"/>
      <c r="J165" s="324"/>
      <c r="K165" s="325"/>
    </row>
    <row r="166" s="1" customFormat="1" ht="17.25" customHeight="1">
      <c r="B166" s="323"/>
      <c r="C166" s="348" t="s">
        <v>955</v>
      </c>
      <c r="D166" s="348"/>
      <c r="E166" s="348"/>
      <c r="F166" s="348" t="s">
        <v>956</v>
      </c>
      <c r="G166" s="390"/>
      <c r="H166" s="391" t="s">
        <v>54</v>
      </c>
      <c r="I166" s="391" t="s">
        <v>57</v>
      </c>
      <c r="J166" s="348" t="s">
        <v>957</v>
      </c>
      <c r="K166" s="325"/>
    </row>
    <row r="167" s="1" customFormat="1" ht="17.25" customHeight="1">
      <c r="B167" s="326"/>
      <c r="C167" s="350" t="s">
        <v>958</v>
      </c>
      <c r="D167" s="350"/>
      <c r="E167" s="350"/>
      <c r="F167" s="351" t="s">
        <v>959</v>
      </c>
      <c r="G167" s="392"/>
      <c r="H167" s="393"/>
      <c r="I167" s="393"/>
      <c r="J167" s="350" t="s">
        <v>960</v>
      </c>
      <c r="K167" s="328"/>
    </row>
    <row r="168" s="1" customFormat="1" ht="5.25" customHeight="1">
      <c r="B168" s="358"/>
      <c r="C168" s="353"/>
      <c r="D168" s="353"/>
      <c r="E168" s="353"/>
      <c r="F168" s="353"/>
      <c r="G168" s="354"/>
      <c r="H168" s="353"/>
      <c r="I168" s="353"/>
      <c r="J168" s="353"/>
      <c r="K168" s="381"/>
    </row>
    <row r="169" s="1" customFormat="1" ht="15" customHeight="1">
      <c r="B169" s="358"/>
      <c r="C169" s="333" t="s">
        <v>964</v>
      </c>
      <c r="D169" s="333"/>
      <c r="E169" s="333"/>
      <c r="F169" s="356" t="s">
        <v>961</v>
      </c>
      <c r="G169" s="333"/>
      <c r="H169" s="333" t="s">
        <v>1001</v>
      </c>
      <c r="I169" s="333" t="s">
        <v>963</v>
      </c>
      <c r="J169" s="333">
        <v>120</v>
      </c>
      <c r="K169" s="381"/>
    </row>
    <row r="170" s="1" customFormat="1" ht="15" customHeight="1">
      <c r="B170" s="358"/>
      <c r="C170" s="333" t="s">
        <v>1010</v>
      </c>
      <c r="D170" s="333"/>
      <c r="E170" s="333"/>
      <c r="F170" s="356" t="s">
        <v>961</v>
      </c>
      <c r="G170" s="333"/>
      <c r="H170" s="333" t="s">
        <v>1011</v>
      </c>
      <c r="I170" s="333" t="s">
        <v>963</v>
      </c>
      <c r="J170" s="333" t="s">
        <v>1012</v>
      </c>
      <c r="K170" s="381"/>
    </row>
    <row r="171" s="1" customFormat="1" ht="15" customHeight="1">
      <c r="B171" s="358"/>
      <c r="C171" s="333" t="s">
        <v>85</v>
      </c>
      <c r="D171" s="333"/>
      <c r="E171" s="333"/>
      <c r="F171" s="356" t="s">
        <v>961</v>
      </c>
      <c r="G171" s="333"/>
      <c r="H171" s="333" t="s">
        <v>1028</v>
      </c>
      <c r="I171" s="333" t="s">
        <v>963</v>
      </c>
      <c r="J171" s="333" t="s">
        <v>1012</v>
      </c>
      <c r="K171" s="381"/>
    </row>
    <row r="172" s="1" customFormat="1" ht="15" customHeight="1">
      <c r="B172" s="358"/>
      <c r="C172" s="333" t="s">
        <v>966</v>
      </c>
      <c r="D172" s="333"/>
      <c r="E172" s="333"/>
      <c r="F172" s="356" t="s">
        <v>967</v>
      </c>
      <c r="G172" s="333"/>
      <c r="H172" s="333" t="s">
        <v>1028</v>
      </c>
      <c r="I172" s="333" t="s">
        <v>963</v>
      </c>
      <c r="J172" s="333">
        <v>50</v>
      </c>
      <c r="K172" s="381"/>
    </row>
    <row r="173" s="1" customFormat="1" ht="15" customHeight="1">
      <c r="B173" s="358"/>
      <c r="C173" s="333" t="s">
        <v>969</v>
      </c>
      <c r="D173" s="333"/>
      <c r="E173" s="333"/>
      <c r="F173" s="356" t="s">
        <v>961</v>
      </c>
      <c r="G173" s="333"/>
      <c r="H173" s="333" t="s">
        <v>1028</v>
      </c>
      <c r="I173" s="333" t="s">
        <v>971</v>
      </c>
      <c r="J173" s="333"/>
      <c r="K173" s="381"/>
    </row>
    <row r="174" s="1" customFormat="1" ht="15" customHeight="1">
      <c r="B174" s="358"/>
      <c r="C174" s="333" t="s">
        <v>980</v>
      </c>
      <c r="D174" s="333"/>
      <c r="E174" s="333"/>
      <c r="F174" s="356" t="s">
        <v>967</v>
      </c>
      <c r="G174" s="333"/>
      <c r="H174" s="333" t="s">
        <v>1028</v>
      </c>
      <c r="I174" s="333" t="s">
        <v>963</v>
      </c>
      <c r="J174" s="333">
        <v>50</v>
      </c>
      <c r="K174" s="381"/>
    </row>
    <row r="175" s="1" customFormat="1" ht="15" customHeight="1">
      <c r="B175" s="358"/>
      <c r="C175" s="333" t="s">
        <v>988</v>
      </c>
      <c r="D175" s="333"/>
      <c r="E175" s="333"/>
      <c r="F175" s="356" t="s">
        <v>967</v>
      </c>
      <c r="G175" s="333"/>
      <c r="H175" s="333" t="s">
        <v>1028</v>
      </c>
      <c r="I175" s="333" t="s">
        <v>963</v>
      </c>
      <c r="J175" s="333">
        <v>50</v>
      </c>
      <c r="K175" s="381"/>
    </row>
    <row r="176" s="1" customFormat="1" ht="15" customHeight="1">
      <c r="B176" s="358"/>
      <c r="C176" s="333" t="s">
        <v>986</v>
      </c>
      <c r="D176" s="333"/>
      <c r="E176" s="333"/>
      <c r="F176" s="356" t="s">
        <v>967</v>
      </c>
      <c r="G176" s="333"/>
      <c r="H176" s="333" t="s">
        <v>1028</v>
      </c>
      <c r="I176" s="333" t="s">
        <v>963</v>
      </c>
      <c r="J176" s="333">
        <v>50</v>
      </c>
      <c r="K176" s="381"/>
    </row>
    <row r="177" s="1" customFormat="1" ht="15" customHeight="1">
      <c r="B177" s="358"/>
      <c r="C177" s="333" t="s">
        <v>172</v>
      </c>
      <c r="D177" s="333"/>
      <c r="E177" s="333"/>
      <c r="F177" s="356" t="s">
        <v>961</v>
      </c>
      <c r="G177" s="333"/>
      <c r="H177" s="333" t="s">
        <v>1029</v>
      </c>
      <c r="I177" s="333" t="s">
        <v>1030</v>
      </c>
      <c r="J177" s="333"/>
      <c r="K177" s="381"/>
    </row>
    <row r="178" s="1" customFormat="1" ht="15" customHeight="1">
      <c r="B178" s="358"/>
      <c r="C178" s="333" t="s">
        <v>57</v>
      </c>
      <c r="D178" s="333"/>
      <c r="E178" s="333"/>
      <c r="F178" s="356" t="s">
        <v>961</v>
      </c>
      <c r="G178" s="333"/>
      <c r="H178" s="333" t="s">
        <v>1031</v>
      </c>
      <c r="I178" s="333" t="s">
        <v>1032</v>
      </c>
      <c r="J178" s="333">
        <v>1</v>
      </c>
      <c r="K178" s="381"/>
    </row>
    <row r="179" s="1" customFormat="1" ht="15" customHeight="1">
      <c r="B179" s="358"/>
      <c r="C179" s="333" t="s">
        <v>53</v>
      </c>
      <c r="D179" s="333"/>
      <c r="E179" s="333"/>
      <c r="F179" s="356" t="s">
        <v>961</v>
      </c>
      <c r="G179" s="333"/>
      <c r="H179" s="333" t="s">
        <v>1033</v>
      </c>
      <c r="I179" s="333" t="s">
        <v>963</v>
      </c>
      <c r="J179" s="333">
        <v>20</v>
      </c>
      <c r="K179" s="381"/>
    </row>
    <row r="180" s="1" customFormat="1" ht="15" customHeight="1">
      <c r="B180" s="358"/>
      <c r="C180" s="333" t="s">
        <v>54</v>
      </c>
      <c r="D180" s="333"/>
      <c r="E180" s="333"/>
      <c r="F180" s="356" t="s">
        <v>961</v>
      </c>
      <c r="G180" s="333"/>
      <c r="H180" s="333" t="s">
        <v>1034</v>
      </c>
      <c r="I180" s="333" t="s">
        <v>963</v>
      </c>
      <c r="J180" s="333">
        <v>255</v>
      </c>
      <c r="K180" s="381"/>
    </row>
    <row r="181" s="1" customFormat="1" ht="15" customHeight="1">
      <c r="B181" s="358"/>
      <c r="C181" s="333" t="s">
        <v>173</v>
      </c>
      <c r="D181" s="333"/>
      <c r="E181" s="333"/>
      <c r="F181" s="356" t="s">
        <v>961</v>
      </c>
      <c r="G181" s="333"/>
      <c r="H181" s="333" t="s">
        <v>925</v>
      </c>
      <c r="I181" s="333" t="s">
        <v>963</v>
      </c>
      <c r="J181" s="333">
        <v>10</v>
      </c>
      <c r="K181" s="381"/>
    </row>
    <row r="182" s="1" customFormat="1" ht="15" customHeight="1">
      <c r="B182" s="358"/>
      <c r="C182" s="333" t="s">
        <v>174</v>
      </c>
      <c r="D182" s="333"/>
      <c r="E182" s="333"/>
      <c r="F182" s="356" t="s">
        <v>961</v>
      </c>
      <c r="G182" s="333"/>
      <c r="H182" s="333" t="s">
        <v>1035</v>
      </c>
      <c r="I182" s="333" t="s">
        <v>996</v>
      </c>
      <c r="J182" s="333"/>
      <c r="K182" s="381"/>
    </row>
    <row r="183" s="1" customFormat="1" ht="15" customHeight="1">
      <c r="B183" s="358"/>
      <c r="C183" s="333" t="s">
        <v>1036</v>
      </c>
      <c r="D183" s="333"/>
      <c r="E183" s="333"/>
      <c r="F183" s="356" t="s">
        <v>961</v>
      </c>
      <c r="G183" s="333"/>
      <c r="H183" s="333" t="s">
        <v>1037</v>
      </c>
      <c r="I183" s="333" t="s">
        <v>996</v>
      </c>
      <c r="J183" s="333"/>
      <c r="K183" s="381"/>
    </row>
    <row r="184" s="1" customFormat="1" ht="15" customHeight="1">
      <c r="B184" s="358"/>
      <c r="C184" s="333" t="s">
        <v>1025</v>
      </c>
      <c r="D184" s="333"/>
      <c r="E184" s="333"/>
      <c r="F184" s="356" t="s">
        <v>961</v>
      </c>
      <c r="G184" s="333"/>
      <c r="H184" s="333" t="s">
        <v>1038</v>
      </c>
      <c r="I184" s="333" t="s">
        <v>996</v>
      </c>
      <c r="J184" s="333"/>
      <c r="K184" s="381"/>
    </row>
    <row r="185" s="1" customFormat="1" ht="15" customHeight="1">
      <c r="B185" s="358"/>
      <c r="C185" s="333" t="s">
        <v>176</v>
      </c>
      <c r="D185" s="333"/>
      <c r="E185" s="333"/>
      <c r="F185" s="356" t="s">
        <v>967</v>
      </c>
      <c r="G185" s="333"/>
      <c r="H185" s="333" t="s">
        <v>1039</v>
      </c>
      <c r="I185" s="333" t="s">
        <v>963</v>
      </c>
      <c r="J185" s="333">
        <v>50</v>
      </c>
      <c r="K185" s="381"/>
    </row>
    <row r="186" s="1" customFormat="1" ht="15" customHeight="1">
      <c r="B186" s="358"/>
      <c r="C186" s="333" t="s">
        <v>1040</v>
      </c>
      <c r="D186" s="333"/>
      <c r="E186" s="333"/>
      <c r="F186" s="356" t="s">
        <v>967</v>
      </c>
      <c r="G186" s="333"/>
      <c r="H186" s="333" t="s">
        <v>1041</v>
      </c>
      <c r="I186" s="333" t="s">
        <v>1042</v>
      </c>
      <c r="J186" s="333"/>
      <c r="K186" s="381"/>
    </row>
    <row r="187" s="1" customFormat="1" ht="15" customHeight="1">
      <c r="B187" s="358"/>
      <c r="C187" s="333" t="s">
        <v>1043</v>
      </c>
      <c r="D187" s="333"/>
      <c r="E187" s="333"/>
      <c r="F187" s="356" t="s">
        <v>967</v>
      </c>
      <c r="G187" s="333"/>
      <c r="H187" s="333" t="s">
        <v>1044</v>
      </c>
      <c r="I187" s="333" t="s">
        <v>1042</v>
      </c>
      <c r="J187" s="333"/>
      <c r="K187" s="381"/>
    </row>
    <row r="188" s="1" customFormat="1" ht="15" customHeight="1">
      <c r="B188" s="358"/>
      <c r="C188" s="333" t="s">
        <v>1045</v>
      </c>
      <c r="D188" s="333"/>
      <c r="E188" s="333"/>
      <c r="F188" s="356" t="s">
        <v>967</v>
      </c>
      <c r="G188" s="333"/>
      <c r="H188" s="333" t="s">
        <v>1046</v>
      </c>
      <c r="I188" s="333" t="s">
        <v>1042</v>
      </c>
      <c r="J188" s="333"/>
      <c r="K188" s="381"/>
    </row>
    <row r="189" s="1" customFormat="1" ht="15" customHeight="1">
      <c r="B189" s="358"/>
      <c r="C189" s="394" t="s">
        <v>1047</v>
      </c>
      <c r="D189" s="333"/>
      <c r="E189" s="333"/>
      <c r="F189" s="356" t="s">
        <v>967</v>
      </c>
      <c r="G189" s="333"/>
      <c r="H189" s="333" t="s">
        <v>1048</v>
      </c>
      <c r="I189" s="333" t="s">
        <v>1049</v>
      </c>
      <c r="J189" s="395" t="s">
        <v>1050</v>
      </c>
      <c r="K189" s="381"/>
    </row>
    <row r="190" s="18" customFormat="1" ht="15" customHeight="1">
      <c r="B190" s="396"/>
      <c r="C190" s="397" t="s">
        <v>1051</v>
      </c>
      <c r="D190" s="398"/>
      <c r="E190" s="398"/>
      <c r="F190" s="399" t="s">
        <v>967</v>
      </c>
      <c r="G190" s="398"/>
      <c r="H190" s="398" t="s">
        <v>1052</v>
      </c>
      <c r="I190" s="398" t="s">
        <v>1049</v>
      </c>
      <c r="J190" s="400" t="s">
        <v>1050</v>
      </c>
      <c r="K190" s="401"/>
    </row>
    <row r="191" s="1" customFormat="1" ht="15" customHeight="1">
      <c r="B191" s="358"/>
      <c r="C191" s="394" t="s">
        <v>42</v>
      </c>
      <c r="D191" s="333"/>
      <c r="E191" s="333"/>
      <c r="F191" s="356" t="s">
        <v>961</v>
      </c>
      <c r="G191" s="333"/>
      <c r="H191" s="330" t="s">
        <v>1053</v>
      </c>
      <c r="I191" s="333" t="s">
        <v>1054</v>
      </c>
      <c r="J191" s="333"/>
      <c r="K191" s="381"/>
    </row>
    <row r="192" s="1" customFormat="1" ht="15" customHeight="1">
      <c r="B192" s="358"/>
      <c r="C192" s="394" t="s">
        <v>1055</v>
      </c>
      <c r="D192" s="333"/>
      <c r="E192" s="333"/>
      <c r="F192" s="356" t="s">
        <v>961</v>
      </c>
      <c r="G192" s="333"/>
      <c r="H192" s="333" t="s">
        <v>1056</v>
      </c>
      <c r="I192" s="333" t="s">
        <v>996</v>
      </c>
      <c r="J192" s="333"/>
      <c r="K192" s="381"/>
    </row>
    <row r="193" s="1" customFormat="1" ht="15" customHeight="1">
      <c r="B193" s="358"/>
      <c r="C193" s="394" t="s">
        <v>1057</v>
      </c>
      <c r="D193" s="333"/>
      <c r="E193" s="333"/>
      <c r="F193" s="356" t="s">
        <v>961</v>
      </c>
      <c r="G193" s="333"/>
      <c r="H193" s="333" t="s">
        <v>1058</v>
      </c>
      <c r="I193" s="333" t="s">
        <v>996</v>
      </c>
      <c r="J193" s="333"/>
      <c r="K193" s="381"/>
    </row>
    <row r="194" s="1" customFormat="1" ht="15" customHeight="1">
      <c r="B194" s="358"/>
      <c r="C194" s="394" t="s">
        <v>1059</v>
      </c>
      <c r="D194" s="333"/>
      <c r="E194" s="333"/>
      <c r="F194" s="356" t="s">
        <v>967</v>
      </c>
      <c r="G194" s="333"/>
      <c r="H194" s="333" t="s">
        <v>1060</v>
      </c>
      <c r="I194" s="333" t="s">
        <v>996</v>
      </c>
      <c r="J194" s="333"/>
      <c r="K194" s="381"/>
    </row>
    <row r="195" s="1" customFormat="1" ht="15" customHeight="1">
      <c r="B195" s="387"/>
      <c r="C195" s="402"/>
      <c r="D195" s="367"/>
      <c r="E195" s="367"/>
      <c r="F195" s="367"/>
      <c r="G195" s="367"/>
      <c r="H195" s="367"/>
      <c r="I195" s="367"/>
      <c r="J195" s="367"/>
      <c r="K195" s="388"/>
    </row>
    <row r="196" s="1" customFormat="1" ht="18.75" customHeight="1">
      <c r="B196" s="369"/>
      <c r="C196" s="379"/>
      <c r="D196" s="379"/>
      <c r="E196" s="379"/>
      <c r="F196" s="389"/>
      <c r="G196" s="379"/>
      <c r="H196" s="379"/>
      <c r="I196" s="379"/>
      <c r="J196" s="379"/>
      <c r="K196" s="369"/>
    </row>
    <row r="197" s="1" customFormat="1" ht="18.75" customHeight="1">
      <c r="B197" s="369"/>
      <c r="C197" s="379"/>
      <c r="D197" s="379"/>
      <c r="E197" s="379"/>
      <c r="F197" s="389"/>
      <c r="G197" s="379"/>
      <c r="H197" s="379"/>
      <c r="I197" s="379"/>
      <c r="J197" s="379"/>
      <c r="K197" s="369"/>
    </row>
    <row r="198" s="1" customFormat="1" ht="18.75" customHeight="1">
      <c r="B198" s="341"/>
      <c r="C198" s="341"/>
      <c r="D198" s="341"/>
      <c r="E198" s="341"/>
      <c r="F198" s="341"/>
      <c r="G198" s="341"/>
      <c r="H198" s="341"/>
      <c r="I198" s="341"/>
      <c r="J198" s="341"/>
      <c r="K198" s="341"/>
    </row>
    <row r="199" s="1" customFormat="1" ht="13.5">
      <c r="B199" s="320"/>
      <c r="C199" s="321"/>
      <c r="D199" s="321"/>
      <c r="E199" s="321"/>
      <c r="F199" s="321"/>
      <c r="G199" s="321"/>
      <c r="H199" s="321"/>
      <c r="I199" s="321"/>
      <c r="J199" s="321"/>
      <c r="K199" s="322"/>
    </row>
    <row r="200" s="1" customFormat="1" ht="21">
      <c r="B200" s="323"/>
      <c r="C200" s="324" t="s">
        <v>1061</v>
      </c>
      <c r="D200" s="324"/>
      <c r="E200" s="324"/>
      <c r="F200" s="324"/>
      <c r="G200" s="324"/>
      <c r="H200" s="324"/>
      <c r="I200" s="324"/>
      <c r="J200" s="324"/>
      <c r="K200" s="325"/>
    </row>
    <row r="201" s="1" customFormat="1" ht="25.5" customHeight="1">
      <c r="B201" s="323"/>
      <c r="C201" s="403" t="s">
        <v>1062</v>
      </c>
      <c r="D201" s="403"/>
      <c r="E201" s="403"/>
      <c r="F201" s="403" t="s">
        <v>1063</v>
      </c>
      <c r="G201" s="404"/>
      <c r="H201" s="403" t="s">
        <v>1064</v>
      </c>
      <c r="I201" s="403"/>
      <c r="J201" s="403"/>
      <c r="K201" s="325"/>
    </row>
    <row r="202" s="1" customFormat="1" ht="5.25" customHeight="1">
      <c r="B202" s="358"/>
      <c r="C202" s="353"/>
      <c r="D202" s="353"/>
      <c r="E202" s="353"/>
      <c r="F202" s="353"/>
      <c r="G202" s="379"/>
      <c r="H202" s="353"/>
      <c r="I202" s="353"/>
      <c r="J202" s="353"/>
      <c r="K202" s="381"/>
    </row>
    <row r="203" s="1" customFormat="1" ht="15" customHeight="1">
      <c r="B203" s="358"/>
      <c r="C203" s="333" t="s">
        <v>1054</v>
      </c>
      <c r="D203" s="333"/>
      <c r="E203" s="333"/>
      <c r="F203" s="356" t="s">
        <v>43</v>
      </c>
      <c r="G203" s="333"/>
      <c r="H203" s="333" t="s">
        <v>1065</v>
      </c>
      <c r="I203" s="333"/>
      <c r="J203" s="333"/>
      <c r="K203" s="381"/>
    </row>
    <row r="204" s="1" customFormat="1" ht="15" customHeight="1">
      <c r="B204" s="358"/>
      <c r="C204" s="333"/>
      <c r="D204" s="333"/>
      <c r="E204" s="333"/>
      <c r="F204" s="356" t="s">
        <v>44</v>
      </c>
      <c r="G204" s="333"/>
      <c r="H204" s="333" t="s">
        <v>1066</v>
      </c>
      <c r="I204" s="333"/>
      <c r="J204" s="333"/>
      <c r="K204" s="381"/>
    </row>
    <row r="205" s="1" customFormat="1" ht="15" customHeight="1">
      <c r="B205" s="358"/>
      <c r="C205" s="333"/>
      <c r="D205" s="333"/>
      <c r="E205" s="333"/>
      <c r="F205" s="356" t="s">
        <v>47</v>
      </c>
      <c r="G205" s="333"/>
      <c r="H205" s="333" t="s">
        <v>1067</v>
      </c>
      <c r="I205" s="333"/>
      <c r="J205" s="333"/>
      <c r="K205" s="381"/>
    </row>
    <row r="206" s="1" customFormat="1" ht="15" customHeight="1">
      <c r="B206" s="358"/>
      <c r="C206" s="333"/>
      <c r="D206" s="333"/>
      <c r="E206" s="333"/>
      <c r="F206" s="356" t="s">
        <v>45</v>
      </c>
      <c r="G206" s="333"/>
      <c r="H206" s="333" t="s">
        <v>1068</v>
      </c>
      <c r="I206" s="333"/>
      <c r="J206" s="333"/>
      <c r="K206" s="381"/>
    </row>
    <row r="207" s="1" customFormat="1" ht="15" customHeight="1">
      <c r="B207" s="358"/>
      <c r="C207" s="333"/>
      <c r="D207" s="333"/>
      <c r="E207" s="333"/>
      <c r="F207" s="356" t="s">
        <v>46</v>
      </c>
      <c r="G207" s="333"/>
      <c r="H207" s="333" t="s">
        <v>1069</v>
      </c>
      <c r="I207" s="333"/>
      <c r="J207" s="333"/>
      <c r="K207" s="381"/>
    </row>
    <row r="208" s="1" customFormat="1" ht="15" customHeight="1">
      <c r="B208" s="358"/>
      <c r="C208" s="333"/>
      <c r="D208" s="333"/>
      <c r="E208" s="333"/>
      <c r="F208" s="356"/>
      <c r="G208" s="333"/>
      <c r="H208" s="333"/>
      <c r="I208" s="333"/>
      <c r="J208" s="333"/>
      <c r="K208" s="381"/>
    </row>
    <row r="209" s="1" customFormat="1" ht="15" customHeight="1">
      <c r="B209" s="358"/>
      <c r="C209" s="333" t="s">
        <v>1008</v>
      </c>
      <c r="D209" s="333"/>
      <c r="E209" s="333"/>
      <c r="F209" s="356" t="s">
        <v>78</v>
      </c>
      <c r="G209" s="333"/>
      <c r="H209" s="333" t="s">
        <v>1070</v>
      </c>
      <c r="I209" s="333"/>
      <c r="J209" s="333"/>
      <c r="K209" s="381"/>
    </row>
    <row r="210" s="1" customFormat="1" ht="15" customHeight="1">
      <c r="B210" s="358"/>
      <c r="C210" s="333"/>
      <c r="D210" s="333"/>
      <c r="E210" s="333"/>
      <c r="F210" s="356" t="s">
        <v>904</v>
      </c>
      <c r="G210" s="333"/>
      <c r="H210" s="333" t="s">
        <v>905</v>
      </c>
      <c r="I210" s="333"/>
      <c r="J210" s="333"/>
      <c r="K210" s="381"/>
    </row>
    <row r="211" s="1" customFormat="1" ht="15" customHeight="1">
      <c r="B211" s="358"/>
      <c r="C211" s="333"/>
      <c r="D211" s="333"/>
      <c r="E211" s="333"/>
      <c r="F211" s="356" t="s">
        <v>902</v>
      </c>
      <c r="G211" s="333"/>
      <c r="H211" s="333" t="s">
        <v>1071</v>
      </c>
      <c r="I211" s="333"/>
      <c r="J211" s="333"/>
      <c r="K211" s="381"/>
    </row>
    <row r="212" s="1" customFormat="1" ht="15" customHeight="1">
      <c r="B212" s="405"/>
      <c r="C212" s="333"/>
      <c r="D212" s="333"/>
      <c r="E212" s="333"/>
      <c r="F212" s="356" t="s">
        <v>906</v>
      </c>
      <c r="G212" s="394"/>
      <c r="H212" s="385" t="s">
        <v>907</v>
      </c>
      <c r="I212" s="385"/>
      <c r="J212" s="385"/>
      <c r="K212" s="406"/>
    </row>
    <row r="213" s="1" customFormat="1" ht="15" customHeight="1">
      <c r="B213" s="405"/>
      <c r="C213" s="333"/>
      <c r="D213" s="333"/>
      <c r="E213" s="333"/>
      <c r="F213" s="356" t="s">
        <v>908</v>
      </c>
      <c r="G213" s="394"/>
      <c r="H213" s="385" t="s">
        <v>760</v>
      </c>
      <c r="I213" s="385"/>
      <c r="J213" s="385"/>
      <c r="K213" s="406"/>
    </row>
    <row r="214" s="1" customFormat="1" ht="15" customHeight="1">
      <c r="B214" s="405"/>
      <c r="C214" s="333"/>
      <c r="D214" s="333"/>
      <c r="E214" s="333"/>
      <c r="F214" s="356"/>
      <c r="G214" s="394"/>
      <c r="H214" s="385"/>
      <c r="I214" s="385"/>
      <c r="J214" s="385"/>
      <c r="K214" s="406"/>
    </row>
    <row r="215" s="1" customFormat="1" ht="15" customHeight="1">
      <c r="B215" s="405"/>
      <c r="C215" s="333" t="s">
        <v>1032</v>
      </c>
      <c r="D215" s="333"/>
      <c r="E215" s="333"/>
      <c r="F215" s="356">
        <v>1</v>
      </c>
      <c r="G215" s="394"/>
      <c r="H215" s="385" t="s">
        <v>1072</v>
      </c>
      <c r="I215" s="385"/>
      <c r="J215" s="385"/>
      <c r="K215" s="406"/>
    </row>
    <row r="216" s="1" customFormat="1" ht="15" customHeight="1">
      <c r="B216" s="405"/>
      <c r="C216" s="333"/>
      <c r="D216" s="333"/>
      <c r="E216" s="333"/>
      <c r="F216" s="356">
        <v>2</v>
      </c>
      <c r="G216" s="394"/>
      <c r="H216" s="385" t="s">
        <v>1073</v>
      </c>
      <c r="I216" s="385"/>
      <c r="J216" s="385"/>
      <c r="K216" s="406"/>
    </row>
    <row r="217" s="1" customFormat="1" ht="15" customHeight="1">
      <c r="B217" s="405"/>
      <c r="C217" s="333"/>
      <c r="D217" s="333"/>
      <c r="E217" s="333"/>
      <c r="F217" s="356">
        <v>3</v>
      </c>
      <c r="G217" s="394"/>
      <c r="H217" s="385" t="s">
        <v>1074</v>
      </c>
      <c r="I217" s="385"/>
      <c r="J217" s="385"/>
      <c r="K217" s="406"/>
    </row>
    <row r="218" s="1" customFormat="1" ht="15" customHeight="1">
      <c r="B218" s="405"/>
      <c r="C218" s="333"/>
      <c r="D218" s="333"/>
      <c r="E218" s="333"/>
      <c r="F218" s="356">
        <v>4</v>
      </c>
      <c r="G218" s="394"/>
      <c r="H218" s="385" t="s">
        <v>1075</v>
      </c>
      <c r="I218" s="385"/>
      <c r="J218" s="385"/>
      <c r="K218" s="406"/>
    </row>
    <row r="219" s="1" customFormat="1" ht="12.75" customHeight="1">
      <c r="B219" s="407"/>
      <c r="C219" s="408"/>
      <c r="D219" s="408"/>
      <c r="E219" s="408"/>
      <c r="F219" s="408"/>
      <c r="G219" s="408"/>
      <c r="H219" s="408"/>
      <c r="I219" s="408"/>
      <c r="J219" s="408"/>
      <c r="K219" s="409"/>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213</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ROUND((SUM(BE88:BE108)),  2)</f>
        <v>0</v>
      </c>
      <c r="G35" s="41"/>
      <c r="H35" s="41"/>
      <c r="I35" s="161">
        <v>0.20999999999999999</v>
      </c>
      <c r="J35" s="160">
        <f>ROUND(((SUM(BE88:BE108))*I35),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ROUND((SUM(BF88:BF108)),  2)</f>
        <v>0</v>
      </c>
      <c r="G36" s="41"/>
      <c r="H36" s="41"/>
      <c r="I36" s="161">
        <v>0.12</v>
      </c>
      <c r="J36" s="160">
        <f>ROUND(((SUM(BF88:BF108))*I36),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ROUND((SUM(BG88:BG108)),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ROUND((SUM(BH88:BH108)),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ROUND((SUM(BI88:BI108)),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122 - TWY N1, N2, N3, N4</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J88</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214</v>
      </c>
      <c r="E64" s="181"/>
      <c r="F64" s="181"/>
      <c r="G64" s="181"/>
      <c r="H64" s="181"/>
      <c r="I64" s="181"/>
      <c r="J64" s="182">
        <f>J89</f>
        <v>0</v>
      </c>
      <c r="K64" s="179"/>
      <c r="L64" s="183"/>
      <c r="S64" s="9"/>
      <c r="T64" s="9"/>
      <c r="U64" s="9"/>
      <c r="V64" s="9"/>
      <c r="W64" s="9"/>
      <c r="X64" s="9"/>
      <c r="Y64" s="9"/>
      <c r="Z64" s="9"/>
      <c r="AA64" s="9"/>
      <c r="AB64" s="9"/>
      <c r="AC64" s="9"/>
      <c r="AD64" s="9"/>
      <c r="AE64" s="9"/>
    </row>
    <row r="65" s="10" customFormat="1" ht="19.92" customHeight="1">
      <c r="A65" s="10"/>
      <c r="B65" s="184"/>
      <c r="C65" s="128"/>
      <c r="D65" s="185" t="s">
        <v>215</v>
      </c>
      <c r="E65" s="186"/>
      <c r="F65" s="186"/>
      <c r="G65" s="186"/>
      <c r="H65" s="186"/>
      <c r="I65" s="186"/>
      <c r="J65" s="187">
        <f>J90</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216</v>
      </c>
      <c r="E66" s="186"/>
      <c r="F66" s="186"/>
      <c r="G66" s="186"/>
      <c r="H66" s="186"/>
      <c r="I66" s="186"/>
      <c r="J66" s="187">
        <f>J102</f>
        <v>0</v>
      </c>
      <c r="K66" s="128"/>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171</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173" t="str">
        <f>E7</f>
        <v>Práce a dodávky specifikované v Dodatku č.3 k Dílu IV. dokumentace MVS</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160</v>
      </c>
      <c r="D77" s="25"/>
      <c r="E77" s="25"/>
      <c r="F77" s="25"/>
      <c r="G77" s="25"/>
      <c r="H77" s="25"/>
      <c r="I77" s="25"/>
      <c r="J77" s="25"/>
      <c r="K77" s="25"/>
      <c r="L77" s="23"/>
    </row>
    <row r="78" s="2" customFormat="1" ht="16.5" customHeight="1">
      <c r="A78" s="41"/>
      <c r="B78" s="42"/>
      <c r="C78" s="43"/>
      <c r="D78" s="43"/>
      <c r="E78" s="173" t="s">
        <v>161</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162</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2" t="str">
        <f>E11</f>
        <v>SO 122 - TWY N1, N2, N3, N4</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F14</f>
        <v>Letiště Čáslav</v>
      </c>
      <c r="G82" s="43"/>
      <c r="H82" s="43"/>
      <c r="I82" s="35" t="s">
        <v>23</v>
      </c>
      <c r="J82" s="75" t="str">
        <f>IF(J14="","",J14)</f>
        <v>8. 8. 2025</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5.15" customHeight="1">
      <c r="A84" s="41"/>
      <c r="B84" s="42"/>
      <c r="C84" s="35" t="s">
        <v>25</v>
      </c>
      <c r="D84" s="43"/>
      <c r="E84" s="43"/>
      <c r="F84" s="30" t="str">
        <f>E17</f>
        <v>Česká Republika - Ministerstvo obrany ČR</v>
      </c>
      <c r="G84" s="43"/>
      <c r="H84" s="43"/>
      <c r="I84" s="35" t="s">
        <v>31</v>
      </c>
      <c r="J84" s="39" t="str">
        <f>E23</f>
        <v xml:space="preserve">AGA-Letiště, s.r.o. </v>
      </c>
      <c r="K84" s="43"/>
      <c r="L84" s="148"/>
      <c r="S84" s="41"/>
      <c r="T84" s="41"/>
      <c r="U84" s="41"/>
      <c r="V84" s="41"/>
      <c r="W84" s="41"/>
      <c r="X84" s="41"/>
      <c r="Y84" s="41"/>
      <c r="Z84" s="41"/>
      <c r="AA84" s="41"/>
      <c r="AB84" s="41"/>
      <c r="AC84" s="41"/>
      <c r="AD84" s="41"/>
      <c r="AE84" s="41"/>
    </row>
    <row r="85" s="2" customFormat="1" ht="15.15" customHeight="1">
      <c r="A85" s="41"/>
      <c r="B85" s="42"/>
      <c r="C85" s="35" t="s">
        <v>29</v>
      </c>
      <c r="D85" s="43"/>
      <c r="E85" s="43"/>
      <c r="F85" s="30" t="str">
        <f>IF(E20="","",E20)</f>
        <v>Vyplň údaj</v>
      </c>
      <c r="G85" s="43"/>
      <c r="H85" s="43"/>
      <c r="I85" s="35" t="s">
        <v>34</v>
      </c>
      <c r="J85" s="39" t="str">
        <f>E26</f>
        <v xml:space="preserve"> </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172</v>
      </c>
      <c r="D87" s="192" t="s">
        <v>57</v>
      </c>
      <c r="E87" s="192" t="s">
        <v>53</v>
      </c>
      <c r="F87" s="192" t="s">
        <v>54</v>
      </c>
      <c r="G87" s="192" t="s">
        <v>173</v>
      </c>
      <c r="H87" s="192" t="s">
        <v>174</v>
      </c>
      <c r="I87" s="192" t="s">
        <v>175</v>
      </c>
      <c r="J87" s="192" t="s">
        <v>167</v>
      </c>
      <c r="K87" s="193" t="s">
        <v>176</v>
      </c>
      <c r="L87" s="194"/>
      <c r="M87" s="95" t="s">
        <v>19</v>
      </c>
      <c r="N87" s="96" t="s">
        <v>42</v>
      </c>
      <c r="O87" s="96" t="s">
        <v>177</v>
      </c>
      <c r="P87" s="96" t="s">
        <v>178</v>
      </c>
      <c r="Q87" s="96" t="s">
        <v>179</v>
      </c>
      <c r="R87" s="96" t="s">
        <v>180</v>
      </c>
      <c r="S87" s="96" t="s">
        <v>181</v>
      </c>
      <c r="T87" s="97" t="s">
        <v>182</v>
      </c>
      <c r="U87" s="189"/>
      <c r="V87" s="189"/>
      <c r="W87" s="189"/>
      <c r="X87" s="189"/>
      <c r="Y87" s="189"/>
      <c r="Z87" s="189"/>
      <c r="AA87" s="189"/>
      <c r="AB87" s="189"/>
      <c r="AC87" s="189"/>
      <c r="AD87" s="189"/>
      <c r="AE87" s="189"/>
    </row>
    <row r="88" s="2" customFormat="1" ht="22.8" customHeight="1">
      <c r="A88" s="41"/>
      <c r="B88" s="42"/>
      <c r="C88" s="102" t="s">
        <v>183</v>
      </c>
      <c r="D88" s="43"/>
      <c r="E88" s="43"/>
      <c r="F88" s="43"/>
      <c r="G88" s="43"/>
      <c r="H88" s="43"/>
      <c r="I88" s="43"/>
      <c r="J88" s="195">
        <f>BK88</f>
        <v>0</v>
      </c>
      <c r="K88" s="43"/>
      <c r="L88" s="47"/>
      <c r="M88" s="98"/>
      <c r="N88" s="196"/>
      <c r="O88" s="99"/>
      <c r="P88" s="197">
        <f>P89</f>
        <v>0</v>
      </c>
      <c r="Q88" s="99"/>
      <c r="R88" s="197">
        <f>R89</f>
        <v>40.249540799999998</v>
      </c>
      <c r="S88" s="99"/>
      <c r="T88" s="198">
        <f>T89</f>
        <v>0</v>
      </c>
      <c r="U88" s="41"/>
      <c r="V88" s="41"/>
      <c r="W88" s="41"/>
      <c r="X88" s="41"/>
      <c r="Y88" s="41"/>
      <c r="Z88" s="41"/>
      <c r="AA88" s="41"/>
      <c r="AB88" s="41"/>
      <c r="AC88" s="41"/>
      <c r="AD88" s="41"/>
      <c r="AE88" s="41"/>
      <c r="AT88" s="20" t="s">
        <v>71</v>
      </c>
      <c r="AU88" s="20" t="s">
        <v>168</v>
      </c>
      <c r="BK88" s="199">
        <f>BK89</f>
        <v>0</v>
      </c>
    </row>
    <row r="89" s="12" customFormat="1" ht="25.92" customHeight="1">
      <c r="A89" s="12"/>
      <c r="B89" s="200"/>
      <c r="C89" s="201"/>
      <c r="D89" s="202" t="s">
        <v>71</v>
      </c>
      <c r="E89" s="203" t="s">
        <v>217</v>
      </c>
      <c r="F89" s="203" t="s">
        <v>218</v>
      </c>
      <c r="G89" s="201"/>
      <c r="H89" s="201"/>
      <c r="I89" s="204"/>
      <c r="J89" s="205">
        <f>BK89</f>
        <v>0</v>
      </c>
      <c r="K89" s="201"/>
      <c r="L89" s="206"/>
      <c r="M89" s="207"/>
      <c r="N89" s="208"/>
      <c r="O89" s="208"/>
      <c r="P89" s="209">
        <f>P90+P102</f>
        <v>0</v>
      </c>
      <c r="Q89" s="208"/>
      <c r="R89" s="209">
        <f>R90+R102</f>
        <v>40.249540799999998</v>
      </c>
      <c r="S89" s="208"/>
      <c r="T89" s="210">
        <f>T90+T102</f>
        <v>0</v>
      </c>
      <c r="U89" s="12"/>
      <c r="V89" s="12"/>
      <c r="W89" s="12"/>
      <c r="X89" s="12"/>
      <c r="Y89" s="12"/>
      <c r="Z89" s="12"/>
      <c r="AA89" s="12"/>
      <c r="AB89" s="12"/>
      <c r="AC89" s="12"/>
      <c r="AD89" s="12"/>
      <c r="AE89" s="12"/>
      <c r="AR89" s="211" t="s">
        <v>79</v>
      </c>
      <c r="AT89" s="212" t="s">
        <v>71</v>
      </c>
      <c r="AU89" s="212" t="s">
        <v>72</v>
      </c>
      <c r="AY89" s="211" t="s">
        <v>186</v>
      </c>
      <c r="BK89" s="213">
        <f>BK90+BK102</f>
        <v>0</v>
      </c>
    </row>
    <row r="90" s="12" customFormat="1" ht="22.8" customHeight="1">
      <c r="A90" s="12"/>
      <c r="B90" s="200"/>
      <c r="C90" s="201"/>
      <c r="D90" s="202" t="s">
        <v>71</v>
      </c>
      <c r="E90" s="214" t="s">
        <v>219</v>
      </c>
      <c r="F90" s="214" t="s">
        <v>220</v>
      </c>
      <c r="G90" s="201"/>
      <c r="H90" s="201"/>
      <c r="I90" s="204"/>
      <c r="J90" s="215">
        <f>BK90</f>
        <v>0</v>
      </c>
      <c r="K90" s="201"/>
      <c r="L90" s="206"/>
      <c r="M90" s="207"/>
      <c r="N90" s="208"/>
      <c r="O90" s="208"/>
      <c r="P90" s="209">
        <f>SUM(P91:P101)</f>
        <v>0</v>
      </c>
      <c r="Q90" s="208"/>
      <c r="R90" s="209">
        <f>SUM(R91:R101)</f>
        <v>40.249540799999998</v>
      </c>
      <c r="S90" s="208"/>
      <c r="T90" s="210">
        <f>SUM(T91:T101)</f>
        <v>0</v>
      </c>
      <c r="U90" s="12"/>
      <c r="V90" s="12"/>
      <c r="W90" s="12"/>
      <c r="X90" s="12"/>
      <c r="Y90" s="12"/>
      <c r="Z90" s="12"/>
      <c r="AA90" s="12"/>
      <c r="AB90" s="12"/>
      <c r="AC90" s="12"/>
      <c r="AD90" s="12"/>
      <c r="AE90" s="12"/>
      <c r="AR90" s="211" t="s">
        <v>79</v>
      </c>
      <c r="AT90" s="212" t="s">
        <v>71</v>
      </c>
      <c r="AU90" s="212" t="s">
        <v>79</v>
      </c>
      <c r="AY90" s="211" t="s">
        <v>186</v>
      </c>
      <c r="BK90" s="213">
        <f>SUM(BK91:BK101)</f>
        <v>0</v>
      </c>
    </row>
    <row r="91" s="2" customFormat="1" ht="16.5" customHeight="1">
      <c r="A91" s="41"/>
      <c r="B91" s="42"/>
      <c r="C91" s="216" t="s">
        <v>221</v>
      </c>
      <c r="D91" s="240" t="s">
        <v>190</v>
      </c>
      <c r="E91" s="218" t="s">
        <v>222</v>
      </c>
      <c r="F91" s="219" t="s">
        <v>223</v>
      </c>
      <c r="G91" s="220" t="s">
        <v>224</v>
      </c>
      <c r="H91" s="221">
        <v>61.740000000000002</v>
      </c>
      <c r="I91" s="222"/>
      <c r="J91" s="223">
        <f>ROUND(I91*H91,2)</f>
        <v>0</v>
      </c>
      <c r="K91" s="219" t="s">
        <v>225</v>
      </c>
      <c r="L91" s="47"/>
      <c r="M91" s="224" t="s">
        <v>19</v>
      </c>
      <c r="N91" s="225" t="s">
        <v>43</v>
      </c>
      <c r="O91" s="87"/>
      <c r="P91" s="226">
        <f>O91*H91</f>
        <v>0</v>
      </c>
      <c r="Q91" s="226">
        <v>0.25091999999999998</v>
      </c>
      <c r="R91" s="226">
        <f>Q91*H91</f>
        <v>15.491800799999998</v>
      </c>
      <c r="S91" s="226">
        <v>0</v>
      </c>
      <c r="T91" s="227">
        <f>S91*H91</f>
        <v>0</v>
      </c>
      <c r="U91" s="41"/>
      <c r="V91" s="41"/>
      <c r="W91" s="41"/>
      <c r="X91" s="41"/>
      <c r="Y91" s="41"/>
      <c r="Z91" s="41"/>
      <c r="AA91" s="41"/>
      <c r="AB91" s="41"/>
      <c r="AC91" s="41"/>
      <c r="AD91" s="41"/>
      <c r="AE91" s="41"/>
      <c r="AR91" s="228" t="s">
        <v>226</v>
      </c>
      <c r="AT91" s="228" t="s">
        <v>190</v>
      </c>
      <c r="AU91" s="228" t="s">
        <v>81</v>
      </c>
      <c r="AY91" s="20" t="s">
        <v>186</v>
      </c>
      <c r="BE91" s="229">
        <f>IF(N91="základní",J91,0)</f>
        <v>0</v>
      </c>
      <c r="BF91" s="229">
        <f>IF(N91="snížená",J91,0)</f>
        <v>0</v>
      </c>
      <c r="BG91" s="229">
        <f>IF(N91="zákl. přenesená",J91,0)</f>
        <v>0</v>
      </c>
      <c r="BH91" s="229">
        <f>IF(N91="sníž. přenesená",J91,0)</f>
        <v>0</v>
      </c>
      <c r="BI91" s="229">
        <f>IF(N91="nulová",J91,0)</f>
        <v>0</v>
      </c>
      <c r="BJ91" s="20" t="s">
        <v>79</v>
      </c>
      <c r="BK91" s="229">
        <f>ROUND(I91*H91,2)</f>
        <v>0</v>
      </c>
      <c r="BL91" s="20" t="s">
        <v>226</v>
      </c>
      <c r="BM91" s="228" t="s">
        <v>227</v>
      </c>
    </row>
    <row r="92" s="2" customFormat="1">
      <c r="A92" s="41"/>
      <c r="B92" s="42"/>
      <c r="C92" s="43"/>
      <c r="D92" s="230" t="s">
        <v>196</v>
      </c>
      <c r="E92" s="43"/>
      <c r="F92" s="231" t="s">
        <v>228</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196</v>
      </c>
      <c r="AU92" s="20" t="s">
        <v>81</v>
      </c>
    </row>
    <row r="93" s="2" customFormat="1">
      <c r="A93" s="41"/>
      <c r="B93" s="42"/>
      <c r="C93" s="43"/>
      <c r="D93" s="241" t="s">
        <v>229</v>
      </c>
      <c r="E93" s="43"/>
      <c r="F93" s="242" t="s">
        <v>230</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229</v>
      </c>
      <c r="AU93" s="20" t="s">
        <v>81</v>
      </c>
    </row>
    <row r="94" s="2" customFormat="1">
      <c r="A94" s="41"/>
      <c r="B94" s="42"/>
      <c r="C94" s="43"/>
      <c r="D94" s="230" t="s">
        <v>197</v>
      </c>
      <c r="E94" s="43"/>
      <c r="F94" s="235" t="s">
        <v>231</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197</v>
      </c>
      <c r="AU94" s="20" t="s">
        <v>81</v>
      </c>
    </row>
    <row r="95" s="13" customFormat="1">
      <c r="A95" s="13"/>
      <c r="B95" s="243"/>
      <c r="C95" s="244"/>
      <c r="D95" s="230" t="s">
        <v>232</v>
      </c>
      <c r="E95" s="245" t="s">
        <v>19</v>
      </c>
      <c r="F95" s="246" t="s">
        <v>233</v>
      </c>
      <c r="G95" s="244"/>
      <c r="H95" s="245" t="s">
        <v>19</v>
      </c>
      <c r="I95" s="247"/>
      <c r="J95" s="244"/>
      <c r="K95" s="244"/>
      <c r="L95" s="248"/>
      <c r="M95" s="249"/>
      <c r="N95" s="250"/>
      <c r="O95" s="250"/>
      <c r="P95" s="250"/>
      <c r="Q95" s="250"/>
      <c r="R95" s="250"/>
      <c r="S95" s="250"/>
      <c r="T95" s="251"/>
      <c r="U95" s="13"/>
      <c r="V95" s="13"/>
      <c r="W95" s="13"/>
      <c r="X95" s="13"/>
      <c r="Y95" s="13"/>
      <c r="Z95" s="13"/>
      <c r="AA95" s="13"/>
      <c r="AB95" s="13"/>
      <c r="AC95" s="13"/>
      <c r="AD95" s="13"/>
      <c r="AE95" s="13"/>
      <c r="AT95" s="252" t="s">
        <v>232</v>
      </c>
      <c r="AU95" s="252" t="s">
        <v>81</v>
      </c>
      <c r="AV95" s="13" t="s">
        <v>79</v>
      </c>
      <c r="AW95" s="13" t="s">
        <v>33</v>
      </c>
      <c r="AX95" s="13" t="s">
        <v>72</v>
      </c>
      <c r="AY95" s="252" t="s">
        <v>186</v>
      </c>
    </row>
    <row r="96" s="13" customFormat="1">
      <c r="A96" s="13"/>
      <c r="B96" s="243"/>
      <c r="C96" s="244"/>
      <c r="D96" s="230" t="s">
        <v>232</v>
      </c>
      <c r="E96" s="245" t="s">
        <v>19</v>
      </c>
      <c r="F96" s="246" t="s">
        <v>234</v>
      </c>
      <c r="G96" s="244"/>
      <c r="H96" s="245" t="s">
        <v>19</v>
      </c>
      <c r="I96" s="247"/>
      <c r="J96" s="244"/>
      <c r="K96" s="244"/>
      <c r="L96" s="248"/>
      <c r="M96" s="249"/>
      <c r="N96" s="250"/>
      <c r="O96" s="250"/>
      <c r="P96" s="250"/>
      <c r="Q96" s="250"/>
      <c r="R96" s="250"/>
      <c r="S96" s="250"/>
      <c r="T96" s="251"/>
      <c r="U96" s="13"/>
      <c r="V96" s="13"/>
      <c r="W96" s="13"/>
      <c r="X96" s="13"/>
      <c r="Y96" s="13"/>
      <c r="Z96" s="13"/>
      <c r="AA96" s="13"/>
      <c r="AB96" s="13"/>
      <c r="AC96" s="13"/>
      <c r="AD96" s="13"/>
      <c r="AE96" s="13"/>
      <c r="AT96" s="252" t="s">
        <v>232</v>
      </c>
      <c r="AU96" s="252" t="s">
        <v>81</v>
      </c>
      <c r="AV96" s="13" t="s">
        <v>79</v>
      </c>
      <c r="AW96" s="13" t="s">
        <v>33</v>
      </c>
      <c r="AX96" s="13" t="s">
        <v>72</v>
      </c>
      <c r="AY96" s="252" t="s">
        <v>186</v>
      </c>
    </row>
    <row r="97" s="13" customFormat="1">
      <c r="A97" s="13"/>
      <c r="B97" s="243"/>
      <c r="C97" s="244"/>
      <c r="D97" s="230" t="s">
        <v>232</v>
      </c>
      <c r="E97" s="245" t="s">
        <v>19</v>
      </c>
      <c r="F97" s="246" t="s">
        <v>235</v>
      </c>
      <c r="G97" s="244"/>
      <c r="H97" s="245" t="s">
        <v>19</v>
      </c>
      <c r="I97" s="247"/>
      <c r="J97" s="244"/>
      <c r="K97" s="244"/>
      <c r="L97" s="248"/>
      <c r="M97" s="249"/>
      <c r="N97" s="250"/>
      <c r="O97" s="250"/>
      <c r="P97" s="250"/>
      <c r="Q97" s="250"/>
      <c r="R97" s="250"/>
      <c r="S97" s="250"/>
      <c r="T97" s="251"/>
      <c r="U97" s="13"/>
      <c r="V97" s="13"/>
      <c r="W97" s="13"/>
      <c r="X97" s="13"/>
      <c r="Y97" s="13"/>
      <c r="Z97" s="13"/>
      <c r="AA97" s="13"/>
      <c r="AB97" s="13"/>
      <c r="AC97" s="13"/>
      <c r="AD97" s="13"/>
      <c r="AE97" s="13"/>
      <c r="AT97" s="252" t="s">
        <v>232</v>
      </c>
      <c r="AU97" s="252" t="s">
        <v>81</v>
      </c>
      <c r="AV97" s="13" t="s">
        <v>79</v>
      </c>
      <c r="AW97" s="13" t="s">
        <v>33</v>
      </c>
      <c r="AX97" s="13" t="s">
        <v>72</v>
      </c>
      <c r="AY97" s="252" t="s">
        <v>186</v>
      </c>
    </row>
    <row r="98" s="14" customFormat="1">
      <c r="A98" s="14"/>
      <c r="B98" s="253"/>
      <c r="C98" s="254"/>
      <c r="D98" s="230" t="s">
        <v>232</v>
      </c>
      <c r="E98" s="255" t="s">
        <v>19</v>
      </c>
      <c r="F98" s="256" t="s">
        <v>236</v>
      </c>
      <c r="G98" s="254"/>
      <c r="H98" s="257">
        <v>-50.640000000000001</v>
      </c>
      <c r="I98" s="258"/>
      <c r="J98" s="254"/>
      <c r="K98" s="254"/>
      <c r="L98" s="259"/>
      <c r="M98" s="260"/>
      <c r="N98" s="261"/>
      <c r="O98" s="261"/>
      <c r="P98" s="261"/>
      <c r="Q98" s="261"/>
      <c r="R98" s="261"/>
      <c r="S98" s="261"/>
      <c r="T98" s="262"/>
      <c r="U98" s="14"/>
      <c r="V98" s="14"/>
      <c r="W98" s="14"/>
      <c r="X98" s="14"/>
      <c r="Y98" s="14"/>
      <c r="Z98" s="14"/>
      <c r="AA98" s="14"/>
      <c r="AB98" s="14"/>
      <c r="AC98" s="14"/>
      <c r="AD98" s="14"/>
      <c r="AE98" s="14"/>
      <c r="AT98" s="263" t="s">
        <v>232</v>
      </c>
      <c r="AU98" s="263" t="s">
        <v>81</v>
      </c>
      <c r="AV98" s="14" t="s">
        <v>81</v>
      </c>
      <c r="AW98" s="14" t="s">
        <v>33</v>
      </c>
      <c r="AX98" s="14" t="s">
        <v>72</v>
      </c>
      <c r="AY98" s="263" t="s">
        <v>186</v>
      </c>
    </row>
    <row r="99" s="14" customFormat="1">
      <c r="A99" s="14"/>
      <c r="B99" s="253"/>
      <c r="C99" s="254"/>
      <c r="D99" s="230" t="s">
        <v>232</v>
      </c>
      <c r="E99" s="255" t="s">
        <v>19</v>
      </c>
      <c r="F99" s="256" t="s">
        <v>237</v>
      </c>
      <c r="G99" s="254"/>
      <c r="H99" s="257">
        <v>112.38</v>
      </c>
      <c r="I99" s="258"/>
      <c r="J99" s="254"/>
      <c r="K99" s="254"/>
      <c r="L99" s="259"/>
      <c r="M99" s="260"/>
      <c r="N99" s="261"/>
      <c r="O99" s="261"/>
      <c r="P99" s="261"/>
      <c r="Q99" s="261"/>
      <c r="R99" s="261"/>
      <c r="S99" s="261"/>
      <c r="T99" s="262"/>
      <c r="U99" s="14"/>
      <c r="V99" s="14"/>
      <c r="W99" s="14"/>
      <c r="X99" s="14"/>
      <c r="Y99" s="14"/>
      <c r="Z99" s="14"/>
      <c r="AA99" s="14"/>
      <c r="AB99" s="14"/>
      <c r="AC99" s="14"/>
      <c r="AD99" s="14"/>
      <c r="AE99" s="14"/>
      <c r="AT99" s="263" t="s">
        <v>232</v>
      </c>
      <c r="AU99" s="263" t="s">
        <v>81</v>
      </c>
      <c r="AV99" s="14" t="s">
        <v>81</v>
      </c>
      <c r="AW99" s="14" t="s">
        <v>33</v>
      </c>
      <c r="AX99" s="14" t="s">
        <v>72</v>
      </c>
      <c r="AY99" s="263" t="s">
        <v>186</v>
      </c>
    </row>
    <row r="100" s="2" customFormat="1" ht="16.5" customHeight="1">
      <c r="A100" s="41"/>
      <c r="B100" s="42"/>
      <c r="C100" s="264" t="s">
        <v>238</v>
      </c>
      <c r="D100" s="265" t="s">
        <v>184</v>
      </c>
      <c r="E100" s="266" t="s">
        <v>239</v>
      </c>
      <c r="F100" s="267" t="s">
        <v>240</v>
      </c>
      <c r="G100" s="268" t="s">
        <v>224</v>
      </c>
      <c r="H100" s="269">
        <v>61.740000000000002</v>
      </c>
      <c r="I100" s="270"/>
      <c r="J100" s="271">
        <f>ROUND(I100*H100,2)</f>
        <v>0</v>
      </c>
      <c r="K100" s="267" t="s">
        <v>225</v>
      </c>
      <c r="L100" s="272"/>
      <c r="M100" s="273" t="s">
        <v>19</v>
      </c>
      <c r="N100" s="274" t="s">
        <v>43</v>
      </c>
      <c r="O100" s="87"/>
      <c r="P100" s="226">
        <f>O100*H100</f>
        <v>0</v>
      </c>
      <c r="Q100" s="226">
        <v>0.40100000000000002</v>
      </c>
      <c r="R100" s="226">
        <f>Q100*H100</f>
        <v>24.757740000000002</v>
      </c>
      <c r="S100" s="226">
        <v>0</v>
      </c>
      <c r="T100" s="227">
        <f>S100*H100</f>
        <v>0</v>
      </c>
      <c r="U100" s="41"/>
      <c r="V100" s="41"/>
      <c r="W100" s="41"/>
      <c r="X100" s="41"/>
      <c r="Y100" s="41"/>
      <c r="Z100" s="41"/>
      <c r="AA100" s="41"/>
      <c r="AB100" s="41"/>
      <c r="AC100" s="41"/>
      <c r="AD100" s="41"/>
      <c r="AE100" s="41"/>
      <c r="AR100" s="228" t="s">
        <v>241</v>
      </c>
      <c r="AT100" s="228" t="s">
        <v>184</v>
      </c>
      <c r="AU100" s="228" t="s">
        <v>81</v>
      </c>
      <c r="AY100" s="20" t="s">
        <v>186</v>
      </c>
      <c r="BE100" s="229">
        <f>IF(N100="základní",J100,0)</f>
        <v>0</v>
      </c>
      <c r="BF100" s="229">
        <f>IF(N100="snížená",J100,0)</f>
        <v>0</v>
      </c>
      <c r="BG100" s="229">
        <f>IF(N100="zákl. přenesená",J100,0)</f>
        <v>0</v>
      </c>
      <c r="BH100" s="229">
        <f>IF(N100="sníž. přenesená",J100,0)</f>
        <v>0</v>
      </c>
      <c r="BI100" s="229">
        <f>IF(N100="nulová",J100,0)</f>
        <v>0</v>
      </c>
      <c r="BJ100" s="20" t="s">
        <v>79</v>
      </c>
      <c r="BK100" s="229">
        <f>ROUND(I100*H100,2)</f>
        <v>0</v>
      </c>
      <c r="BL100" s="20" t="s">
        <v>226</v>
      </c>
      <c r="BM100" s="228" t="s">
        <v>242</v>
      </c>
    </row>
    <row r="101" s="2" customFormat="1">
      <c r="A101" s="41"/>
      <c r="B101" s="42"/>
      <c r="C101" s="43"/>
      <c r="D101" s="230" t="s">
        <v>196</v>
      </c>
      <c r="E101" s="43"/>
      <c r="F101" s="231" t="s">
        <v>240</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196</v>
      </c>
      <c r="AU101" s="20" t="s">
        <v>81</v>
      </c>
    </row>
    <row r="102" s="12" customFormat="1" ht="22.8" customHeight="1">
      <c r="A102" s="12"/>
      <c r="B102" s="200"/>
      <c r="C102" s="201"/>
      <c r="D102" s="202" t="s">
        <v>71</v>
      </c>
      <c r="E102" s="214" t="s">
        <v>243</v>
      </c>
      <c r="F102" s="214" t="s">
        <v>244</v>
      </c>
      <c r="G102" s="201"/>
      <c r="H102" s="201"/>
      <c r="I102" s="204"/>
      <c r="J102" s="215">
        <f>BK102</f>
        <v>0</v>
      </c>
      <c r="K102" s="201"/>
      <c r="L102" s="206"/>
      <c r="M102" s="207"/>
      <c r="N102" s="208"/>
      <c r="O102" s="208"/>
      <c r="P102" s="209">
        <f>SUM(P103:P108)</f>
        <v>0</v>
      </c>
      <c r="Q102" s="208"/>
      <c r="R102" s="209">
        <f>SUM(R103:R108)</f>
        <v>0</v>
      </c>
      <c r="S102" s="208"/>
      <c r="T102" s="210">
        <f>SUM(T103:T108)</f>
        <v>0</v>
      </c>
      <c r="U102" s="12"/>
      <c r="V102" s="12"/>
      <c r="W102" s="12"/>
      <c r="X102" s="12"/>
      <c r="Y102" s="12"/>
      <c r="Z102" s="12"/>
      <c r="AA102" s="12"/>
      <c r="AB102" s="12"/>
      <c r="AC102" s="12"/>
      <c r="AD102" s="12"/>
      <c r="AE102" s="12"/>
      <c r="AR102" s="211" t="s">
        <v>79</v>
      </c>
      <c r="AT102" s="212" t="s">
        <v>71</v>
      </c>
      <c r="AU102" s="212" t="s">
        <v>79</v>
      </c>
      <c r="AY102" s="211" t="s">
        <v>186</v>
      </c>
      <c r="BK102" s="213">
        <f>SUM(BK103:BK108)</f>
        <v>0</v>
      </c>
    </row>
    <row r="103" s="2" customFormat="1" ht="21.75" customHeight="1">
      <c r="A103" s="41"/>
      <c r="B103" s="42"/>
      <c r="C103" s="216" t="s">
        <v>245</v>
      </c>
      <c r="D103" s="240" t="s">
        <v>190</v>
      </c>
      <c r="E103" s="218" t="s">
        <v>246</v>
      </c>
      <c r="F103" s="219" t="s">
        <v>247</v>
      </c>
      <c r="G103" s="220" t="s">
        <v>248</v>
      </c>
      <c r="H103" s="221">
        <v>40.249499999999998</v>
      </c>
      <c r="I103" s="222"/>
      <c r="J103" s="223">
        <f>ROUND(I103*H103,2)</f>
        <v>0</v>
      </c>
      <c r="K103" s="219" t="s">
        <v>225</v>
      </c>
      <c r="L103" s="47"/>
      <c r="M103" s="224" t="s">
        <v>19</v>
      </c>
      <c r="N103" s="225" t="s">
        <v>43</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226</v>
      </c>
      <c r="AT103" s="228" t="s">
        <v>190</v>
      </c>
      <c r="AU103" s="228" t="s">
        <v>81</v>
      </c>
      <c r="AY103" s="20" t="s">
        <v>186</v>
      </c>
      <c r="BE103" s="229">
        <f>IF(N103="základní",J103,0)</f>
        <v>0</v>
      </c>
      <c r="BF103" s="229">
        <f>IF(N103="snížená",J103,0)</f>
        <v>0</v>
      </c>
      <c r="BG103" s="229">
        <f>IF(N103="zákl. přenesená",J103,0)</f>
        <v>0</v>
      </c>
      <c r="BH103" s="229">
        <f>IF(N103="sníž. přenesená",J103,0)</f>
        <v>0</v>
      </c>
      <c r="BI103" s="229">
        <f>IF(N103="nulová",J103,0)</f>
        <v>0</v>
      </c>
      <c r="BJ103" s="20" t="s">
        <v>79</v>
      </c>
      <c r="BK103" s="229">
        <f>ROUND(I103*H103,2)</f>
        <v>0</v>
      </c>
      <c r="BL103" s="20" t="s">
        <v>226</v>
      </c>
      <c r="BM103" s="228" t="s">
        <v>249</v>
      </c>
    </row>
    <row r="104" s="2" customFormat="1">
      <c r="A104" s="41"/>
      <c r="B104" s="42"/>
      <c r="C104" s="43"/>
      <c r="D104" s="230" t="s">
        <v>196</v>
      </c>
      <c r="E104" s="43"/>
      <c r="F104" s="231" t="s">
        <v>250</v>
      </c>
      <c r="G104" s="43"/>
      <c r="H104" s="43"/>
      <c r="I104" s="232"/>
      <c r="J104" s="43"/>
      <c r="K104" s="43"/>
      <c r="L104" s="47"/>
      <c r="M104" s="233"/>
      <c r="N104" s="234"/>
      <c r="O104" s="87"/>
      <c r="P104" s="87"/>
      <c r="Q104" s="87"/>
      <c r="R104" s="87"/>
      <c r="S104" s="87"/>
      <c r="T104" s="88"/>
      <c r="U104" s="41"/>
      <c r="V104" s="41"/>
      <c r="W104" s="41"/>
      <c r="X104" s="41"/>
      <c r="Y104" s="41"/>
      <c r="Z104" s="41"/>
      <c r="AA104" s="41"/>
      <c r="AB104" s="41"/>
      <c r="AC104" s="41"/>
      <c r="AD104" s="41"/>
      <c r="AE104" s="41"/>
      <c r="AT104" s="20" t="s">
        <v>196</v>
      </c>
      <c r="AU104" s="20" t="s">
        <v>81</v>
      </c>
    </row>
    <row r="105" s="2" customFormat="1">
      <c r="A105" s="41"/>
      <c r="B105" s="42"/>
      <c r="C105" s="43"/>
      <c r="D105" s="241" t="s">
        <v>229</v>
      </c>
      <c r="E105" s="43"/>
      <c r="F105" s="242" t="s">
        <v>251</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229</v>
      </c>
      <c r="AU105" s="20" t="s">
        <v>81</v>
      </c>
    </row>
    <row r="106" s="2" customFormat="1" ht="21.75" customHeight="1">
      <c r="A106" s="41"/>
      <c r="B106" s="42"/>
      <c r="C106" s="216" t="s">
        <v>252</v>
      </c>
      <c r="D106" s="240" t="s">
        <v>190</v>
      </c>
      <c r="E106" s="218" t="s">
        <v>253</v>
      </c>
      <c r="F106" s="219" t="s">
        <v>254</v>
      </c>
      <c r="G106" s="220" t="s">
        <v>248</v>
      </c>
      <c r="H106" s="221">
        <v>40.249499999999998</v>
      </c>
      <c r="I106" s="222"/>
      <c r="J106" s="223">
        <f>ROUND(I106*H106,2)</f>
        <v>0</v>
      </c>
      <c r="K106" s="219" t="s">
        <v>225</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226</v>
      </c>
      <c r="AT106" s="228" t="s">
        <v>190</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255</v>
      </c>
    </row>
    <row r="107" s="2" customFormat="1">
      <c r="A107" s="41"/>
      <c r="B107" s="42"/>
      <c r="C107" s="43"/>
      <c r="D107" s="230" t="s">
        <v>196</v>
      </c>
      <c r="E107" s="43"/>
      <c r="F107" s="231" t="s">
        <v>256</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2" customFormat="1">
      <c r="A108" s="41"/>
      <c r="B108" s="42"/>
      <c r="C108" s="43"/>
      <c r="D108" s="241" t="s">
        <v>229</v>
      </c>
      <c r="E108" s="43"/>
      <c r="F108" s="242" t="s">
        <v>257</v>
      </c>
      <c r="G108" s="43"/>
      <c r="H108" s="43"/>
      <c r="I108" s="232"/>
      <c r="J108" s="43"/>
      <c r="K108" s="43"/>
      <c r="L108" s="47"/>
      <c r="M108" s="236"/>
      <c r="N108" s="237"/>
      <c r="O108" s="238"/>
      <c r="P108" s="238"/>
      <c r="Q108" s="238"/>
      <c r="R108" s="238"/>
      <c r="S108" s="238"/>
      <c r="T108" s="239"/>
      <c r="U108" s="41"/>
      <c r="V108" s="41"/>
      <c r="W108" s="41"/>
      <c r="X108" s="41"/>
      <c r="Y108" s="41"/>
      <c r="Z108" s="41"/>
      <c r="AA108" s="41"/>
      <c r="AB108" s="41"/>
      <c r="AC108" s="41"/>
      <c r="AD108" s="41"/>
      <c r="AE108" s="41"/>
      <c r="AT108" s="20" t="s">
        <v>229</v>
      </c>
      <c r="AU108" s="20" t="s">
        <v>81</v>
      </c>
    </row>
    <row r="109" s="2" customFormat="1" ht="6.96" customHeight="1">
      <c r="A109" s="41"/>
      <c r="B109" s="62"/>
      <c r="C109" s="63"/>
      <c r="D109" s="63"/>
      <c r="E109" s="63"/>
      <c r="F109" s="63"/>
      <c r="G109" s="63"/>
      <c r="H109" s="63"/>
      <c r="I109" s="63"/>
      <c r="J109" s="63"/>
      <c r="K109" s="63"/>
      <c r="L109" s="47"/>
      <c r="M109" s="41"/>
      <c r="O109" s="41"/>
      <c r="P109" s="41"/>
      <c r="Q109" s="41"/>
      <c r="R109" s="41"/>
      <c r="S109" s="41"/>
      <c r="T109" s="41"/>
      <c r="U109" s="41"/>
      <c r="V109" s="41"/>
      <c r="W109" s="41"/>
      <c r="X109" s="41"/>
      <c r="Y109" s="41"/>
      <c r="Z109" s="41"/>
      <c r="AA109" s="41"/>
      <c r="AB109" s="41"/>
      <c r="AC109" s="41"/>
      <c r="AD109" s="41"/>
      <c r="AE109" s="41"/>
    </row>
  </sheetData>
  <sheetProtection sheet="1" autoFilter="0" formatColumns="0" formatRows="0" objects="1" scenarios="1" spinCount="100000" saltValue="NjRy8zBKDySw6M+pVOxVcB2jjcfOs4USg4932pGtD9Wze1bxl8ucg33QJqJ7wEPmiVOFFkr17g6nybALNZ7fdg==" hashValue="kX9KmEjY9SL2zst1wnX2eU24hsUN9EGTYR+PCGO3S1Znbis8e6AYrlyvy5vCU9IeE7JgB+kvy6O3HQoUniGuUA==" algorithmName="SHA-512" password="B0C9"/>
  <autoFilter ref="C87:K108"/>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3" r:id="rId1" display="https://podminky.urs.cz/item/CS_URS_2024_02/935114231"/>
    <hyperlink ref="F105" r:id="rId2" display="https://podminky.urs.cz/item/CS_URS_2024_02/998225111"/>
    <hyperlink ref="F108" r:id="rId3" display="https://podminky.urs.cz/item/CS_URS_2024_02/998225191"/>
  </hyperlinks>
  <pageMargins left="0.39375" right="0.39375" top="0.39375" bottom="0.39375" header="0" footer="0"/>
  <pageSetup paperSize="9" orientation="landscape" blackAndWhite="1" fitToHeight="100"/>
  <headerFooter>
    <oddFooter>&amp;CStrana &amp;P z &amp;N</oddFooter>
  </headerFooter>
  <drawing r:id="rId4"/>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258</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ROUND((SUM(BE88:BE108)),  2)</f>
        <v>0</v>
      </c>
      <c r="G35" s="41"/>
      <c r="H35" s="41"/>
      <c r="I35" s="161">
        <v>0.20999999999999999</v>
      </c>
      <c r="J35" s="160">
        <f>ROUND(((SUM(BE88:BE108))*I35),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ROUND((SUM(BF88:BF108)),  2)</f>
        <v>0</v>
      </c>
      <c r="G36" s="41"/>
      <c r="H36" s="41"/>
      <c r="I36" s="161">
        <v>0.12</v>
      </c>
      <c r="J36" s="160">
        <f>ROUND(((SUM(BF88:BF108))*I36),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ROUND((SUM(BG88:BG108)),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ROUND((SUM(BH88:BH108)),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ROUND((SUM(BI88:BI108)),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305 - Výtlačný řad na ČOV Čáslav - 2. etapa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J88</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214</v>
      </c>
      <c r="E64" s="181"/>
      <c r="F64" s="181"/>
      <c r="G64" s="181"/>
      <c r="H64" s="181"/>
      <c r="I64" s="181"/>
      <c r="J64" s="182">
        <f>J89</f>
        <v>0</v>
      </c>
      <c r="K64" s="179"/>
      <c r="L64" s="183"/>
      <c r="S64" s="9"/>
      <c r="T64" s="9"/>
      <c r="U64" s="9"/>
      <c r="V64" s="9"/>
      <c r="W64" s="9"/>
      <c r="X64" s="9"/>
      <c r="Y64" s="9"/>
      <c r="Z64" s="9"/>
      <c r="AA64" s="9"/>
      <c r="AB64" s="9"/>
      <c r="AC64" s="9"/>
      <c r="AD64" s="9"/>
      <c r="AE64" s="9"/>
    </row>
    <row r="65" s="10" customFormat="1" ht="19.92" customHeight="1">
      <c r="A65" s="10"/>
      <c r="B65" s="184"/>
      <c r="C65" s="128"/>
      <c r="D65" s="185" t="s">
        <v>259</v>
      </c>
      <c r="E65" s="186"/>
      <c r="F65" s="186"/>
      <c r="G65" s="186"/>
      <c r="H65" s="186"/>
      <c r="I65" s="186"/>
      <c r="J65" s="187">
        <f>J90</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216</v>
      </c>
      <c r="E66" s="186"/>
      <c r="F66" s="186"/>
      <c r="G66" s="186"/>
      <c r="H66" s="186"/>
      <c r="I66" s="186"/>
      <c r="J66" s="187">
        <f>J102</f>
        <v>0</v>
      </c>
      <c r="K66" s="128"/>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171</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6.5" customHeight="1">
      <c r="A76" s="41"/>
      <c r="B76" s="42"/>
      <c r="C76" s="43"/>
      <c r="D76" s="43"/>
      <c r="E76" s="173" t="str">
        <f>E7</f>
        <v>Práce a dodávky specifikované v Dodatku č.3 k Dílu IV. dokumentace MVS</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160</v>
      </c>
      <c r="D77" s="25"/>
      <c r="E77" s="25"/>
      <c r="F77" s="25"/>
      <c r="G77" s="25"/>
      <c r="H77" s="25"/>
      <c r="I77" s="25"/>
      <c r="J77" s="25"/>
      <c r="K77" s="25"/>
      <c r="L77" s="23"/>
    </row>
    <row r="78" s="2" customFormat="1" ht="16.5" customHeight="1">
      <c r="A78" s="41"/>
      <c r="B78" s="42"/>
      <c r="C78" s="43"/>
      <c r="D78" s="43"/>
      <c r="E78" s="173" t="s">
        <v>161</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162</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2" t="str">
        <f>E11</f>
        <v>SO 305 - Výtlačný řad na ČOV Čáslav - 2. etapa</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F14</f>
        <v>Letiště Čáslav</v>
      </c>
      <c r="G82" s="43"/>
      <c r="H82" s="43"/>
      <c r="I82" s="35" t="s">
        <v>23</v>
      </c>
      <c r="J82" s="75" t="str">
        <f>IF(J14="","",J14)</f>
        <v>8. 8. 2025</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5.15" customHeight="1">
      <c r="A84" s="41"/>
      <c r="B84" s="42"/>
      <c r="C84" s="35" t="s">
        <v>25</v>
      </c>
      <c r="D84" s="43"/>
      <c r="E84" s="43"/>
      <c r="F84" s="30" t="str">
        <f>E17</f>
        <v>Česká Republika - Ministerstvo obrany ČR</v>
      </c>
      <c r="G84" s="43"/>
      <c r="H84" s="43"/>
      <c r="I84" s="35" t="s">
        <v>31</v>
      </c>
      <c r="J84" s="39" t="str">
        <f>E23</f>
        <v xml:space="preserve">AGA-Letiště, s.r.o. </v>
      </c>
      <c r="K84" s="43"/>
      <c r="L84" s="148"/>
      <c r="S84" s="41"/>
      <c r="T84" s="41"/>
      <c r="U84" s="41"/>
      <c r="V84" s="41"/>
      <c r="W84" s="41"/>
      <c r="X84" s="41"/>
      <c r="Y84" s="41"/>
      <c r="Z84" s="41"/>
      <c r="AA84" s="41"/>
      <c r="AB84" s="41"/>
      <c r="AC84" s="41"/>
      <c r="AD84" s="41"/>
      <c r="AE84" s="41"/>
    </row>
    <row r="85" s="2" customFormat="1" ht="15.15" customHeight="1">
      <c r="A85" s="41"/>
      <c r="B85" s="42"/>
      <c r="C85" s="35" t="s">
        <v>29</v>
      </c>
      <c r="D85" s="43"/>
      <c r="E85" s="43"/>
      <c r="F85" s="30" t="str">
        <f>IF(E20="","",E20)</f>
        <v>Vyplň údaj</v>
      </c>
      <c r="G85" s="43"/>
      <c r="H85" s="43"/>
      <c r="I85" s="35" t="s">
        <v>34</v>
      </c>
      <c r="J85" s="39" t="str">
        <f>E26</f>
        <v xml:space="preserve"> </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172</v>
      </c>
      <c r="D87" s="192" t="s">
        <v>57</v>
      </c>
      <c r="E87" s="192" t="s">
        <v>53</v>
      </c>
      <c r="F87" s="192" t="s">
        <v>54</v>
      </c>
      <c r="G87" s="192" t="s">
        <v>173</v>
      </c>
      <c r="H87" s="192" t="s">
        <v>174</v>
      </c>
      <c r="I87" s="192" t="s">
        <v>175</v>
      </c>
      <c r="J87" s="192" t="s">
        <v>167</v>
      </c>
      <c r="K87" s="193" t="s">
        <v>176</v>
      </c>
      <c r="L87" s="194"/>
      <c r="M87" s="95" t="s">
        <v>19</v>
      </c>
      <c r="N87" s="96" t="s">
        <v>42</v>
      </c>
      <c r="O87" s="96" t="s">
        <v>177</v>
      </c>
      <c r="P87" s="96" t="s">
        <v>178</v>
      </c>
      <c r="Q87" s="96" t="s">
        <v>179</v>
      </c>
      <c r="R87" s="96" t="s">
        <v>180</v>
      </c>
      <c r="S87" s="96" t="s">
        <v>181</v>
      </c>
      <c r="T87" s="97" t="s">
        <v>182</v>
      </c>
      <c r="U87" s="189"/>
      <c r="V87" s="189"/>
      <c r="W87" s="189"/>
      <c r="X87" s="189"/>
      <c r="Y87" s="189"/>
      <c r="Z87" s="189"/>
      <c r="AA87" s="189"/>
      <c r="AB87" s="189"/>
      <c r="AC87" s="189"/>
      <c r="AD87" s="189"/>
      <c r="AE87" s="189"/>
    </row>
    <row r="88" s="2" customFormat="1" ht="22.8" customHeight="1">
      <c r="A88" s="41"/>
      <c r="B88" s="42"/>
      <c r="C88" s="102" t="s">
        <v>183</v>
      </c>
      <c r="D88" s="43"/>
      <c r="E88" s="43"/>
      <c r="F88" s="43"/>
      <c r="G88" s="43"/>
      <c r="H88" s="43"/>
      <c r="I88" s="43"/>
      <c r="J88" s="195">
        <f>BK88</f>
        <v>0</v>
      </c>
      <c r="K88" s="43"/>
      <c r="L88" s="47"/>
      <c r="M88" s="98"/>
      <c r="N88" s="196"/>
      <c r="O88" s="99"/>
      <c r="P88" s="197">
        <f>P89</f>
        <v>0</v>
      </c>
      <c r="Q88" s="99"/>
      <c r="R88" s="197">
        <f>R89</f>
        <v>-1.476</v>
      </c>
      <c r="S88" s="99"/>
      <c r="T88" s="198">
        <f>T89</f>
        <v>0</v>
      </c>
      <c r="U88" s="41"/>
      <c r="V88" s="41"/>
      <c r="W88" s="41"/>
      <c r="X88" s="41"/>
      <c r="Y88" s="41"/>
      <c r="Z88" s="41"/>
      <c r="AA88" s="41"/>
      <c r="AB88" s="41"/>
      <c r="AC88" s="41"/>
      <c r="AD88" s="41"/>
      <c r="AE88" s="41"/>
      <c r="AT88" s="20" t="s">
        <v>71</v>
      </c>
      <c r="AU88" s="20" t="s">
        <v>168</v>
      </c>
      <c r="BK88" s="199">
        <f>BK89</f>
        <v>0</v>
      </c>
    </row>
    <row r="89" s="12" customFormat="1" ht="25.92" customHeight="1">
      <c r="A89" s="12"/>
      <c r="B89" s="200"/>
      <c r="C89" s="201"/>
      <c r="D89" s="202" t="s">
        <v>71</v>
      </c>
      <c r="E89" s="203" t="s">
        <v>217</v>
      </c>
      <c r="F89" s="203" t="s">
        <v>218</v>
      </c>
      <c r="G89" s="201"/>
      <c r="H89" s="201"/>
      <c r="I89" s="204"/>
      <c r="J89" s="205">
        <f>BK89</f>
        <v>0</v>
      </c>
      <c r="K89" s="201"/>
      <c r="L89" s="206"/>
      <c r="M89" s="207"/>
      <c r="N89" s="208"/>
      <c r="O89" s="208"/>
      <c r="P89" s="209">
        <f>P90+P102</f>
        <v>0</v>
      </c>
      <c r="Q89" s="208"/>
      <c r="R89" s="209">
        <f>R90+R102</f>
        <v>-1.476</v>
      </c>
      <c r="S89" s="208"/>
      <c r="T89" s="210">
        <f>T90+T102</f>
        <v>0</v>
      </c>
      <c r="U89" s="12"/>
      <c r="V89" s="12"/>
      <c r="W89" s="12"/>
      <c r="X89" s="12"/>
      <c r="Y89" s="12"/>
      <c r="Z89" s="12"/>
      <c r="AA89" s="12"/>
      <c r="AB89" s="12"/>
      <c r="AC89" s="12"/>
      <c r="AD89" s="12"/>
      <c r="AE89" s="12"/>
      <c r="AR89" s="211" t="s">
        <v>79</v>
      </c>
      <c r="AT89" s="212" t="s">
        <v>71</v>
      </c>
      <c r="AU89" s="212" t="s">
        <v>72</v>
      </c>
      <c r="AY89" s="211" t="s">
        <v>186</v>
      </c>
      <c r="BK89" s="213">
        <f>BK90+BK102</f>
        <v>0</v>
      </c>
    </row>
    <row r="90" s="12" customFormat="1" ht="22.8" customHeight="1">
      <c r="A90" s="12"/>
      <c r="B90" s="200"/>
      <c r="C90" s="201"/>
      <c r="D90" s="202" t="s">
        <v>71</v>
      </c>
      <c r="E90" s="214" t="s">
        <v>79</v>
      </c>
      <c r="F90" s="214" t="s">
        <v>260</v>
      </c>
      <c r="G90" s="201"/>
      <c r="H90" s="201"/>
      <c r="I90" s="204"/>
      <c r="J90" s="215">
        <f>BK90</f>
        <v>0</v>
      </c>
      <c r="K90" s="201"/>
      <c r="L90" s="206"/>
      <c r="M90" s="207"/>
      <c r="N90" s="208"/>
      <c r="O90" s="208"/>
      <c r="P90" s="209">
        <f>SUM(P91:P101)</f>
        <v>0</v>
      </c>
      <c r="Q90" s="208"/>
      <c r="R90" s="209">
        <f>SUM(R91:R101)</f>
        <v>-1.476</v>
      </c>
      <c r="S90" s="208"/>
      <c r="T90" s="210">
        <f>SUM(T91:T101)</f>
        <v>0</v>
      </c>
      <c r="U90" s="12"/>
      <c r="V90" s="12"/>
      <c r="W90" s="12"/>
      <c r="X90" s="12"/>
      <c r="Y90" s="12"/>
      <c r="Z90" s="12"/>
      <c r="AA90" s="12"/>
      <c r="AB90" s="12"/>
      <c r="AC90" s="12"/>
      <c r="AD90" s="12"/>
      <c r="AE90" s="12"/>
      <c r="AR90" s="211" t="s">
        <v>79</v>
      </c>
      <c r="AT90" s="212" t="s">
        <v>71</v>
      </c>
      <c r="AU90" s="212" t="s">
        <v>79</v>
      </c>
      <c r="AY90" s="211" t="s">
        <v>186</v>
      </c>
      <c r="BK90" s="213">
        <f>SUM(BK91:BK101)</f>
        <v>0</v>
      </c>
    </row>
    <row r="91" s="2" customFormat="1" ht="24.15" customHeight="1">
      <c r="A91" s="41"/>
      <c r="B91" s="42"/>
      <c r="C91" s="216" t="s">
        <v>261</v>
      </c>
      <c r="D91" s="217" t="s">
        <v>190</v>
      </c>
      <c r="E91" s="218" t="s">
        <v>262</v>
      </c>
      <c r="F91" s="219" t="s">
        <v>263</v>
      </c>
      <c r="G91" s="220" t="s">
        <v>224</v>
      </c>
      <c r="H91" s="221">
        <v>-820</v>
      </c>
      <c r="I91" s="222"/>
      <c r="J91" s="223">
        <f>ROUND(I91*H91,2)</f>
        <v>0</v>
      </c>
      <c r="K91" s="219" t="s">
        <v>225</v>
      </c>
      <c r="L91" s="47"/>
      <c r="M91" s="224" t="s">
        <v>19</v>
      </c>
      <c r="N91" s="225" t="s">
        <v>43</v>
      </c>
      <c r="O91" s="87"/>
      <c r="P91" s="226">
        <f>O91*H91</f>
        <v>0</v>
      </c>
      <c r="Q91" s="226">
        <v>0.0018</v>
      </c>
      <c r="R91" s="226">
        <f>Q91*H91</f>
        <v>-1.476</v>
      </c>
      <c r="S91" s="226">
        <v>0</v>
      </c>
      <c r="T91" s="227">
        <f>S91*H91</f>
        <v>0</v>
      </c>
      <c r="U91" s="41"/>
      <c r="V91" s="41"/>
      <c r="W91" s="41"/>
      <c r="X91" s="41"/>
      <c r="Y91" s="41"/>
      <c r="Z91" s="41"/>
      <c r="AA91" s="41"/>
      <c r="AB91" s="41"/>
      <c r="AC91" s="41"/>
      <c r="AD91" s="41"/>
      <c r="AE91" s="41"/>
      <c r="AR91" s="228" t="s">
        <v>226</v>
      </c>
      <c r="AT91" s="228" t="s">
        <v>190</v>
      </c>
      <c r="AU91" s="228" t="s">
        <v>81</v>
      </c>
      <c r="AY91" s="20" t="s">
        <v>186</v>
      </c>
      <c r="BE91" s="229">
        <f>IF(N91="základní",J91,0)</f>
        <v>0</v>
      </c>
      <c r="BF91" s="229">
        <f>IF(N91="snížená",J91,0)</f>
        <v>0</v>
      </c>
      <c r="BG91" s="229">
        <f>IF(N91="zákl. přenesená",J91,0)</f>
        <v>0</v>
      </c>
      <c r="BH91" s="229">
        <f>IF(N91="sníž. přenesená",J91,0)</f>
        <v>0</v>
      </c>
      <c r="BI91" s="229">
        <f>IF(N91="nulová",J91,0)</f>
        <v>0</v>
      </c>
      <c r="BJ91" s="20" t="s">
        <v>79</v>
      </c>
      <c r="BK91" s="229">
        <f>ROUND(I91*H91,2)</f>
        <v>0</v>
      </c>
      <c r="BL91" s="20" t="s">
        <v>226</v>
      </c>
      <c r="BM91" s="228" t="s">
        <v>264</v>
      </c>
    </row>
    <row r="92" s="2" customFormat="1">
      <c r="A92" s="41"/>
      <c r="B92" s="42"/>
      <c r="C92" s="43"/>
      <c r="D92" s="230" t="s">
        <v>196</v>
      </c>
      <c r="E92" s="43"/>
      <c r="F92" s="231" t="s">
        <v>265</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196</v>
      </c>
      <c r="AU92" s="20" t="s">
        <v>81</v>
      </c>
    </row>
    <row r="93" s="2" customFormat="1">
      <c r="A93" s="41"/>
      <c r="B93" s="42"/>
      <c r="C93" s="43"/>
      <c r="D93" s="241" t="s">
        <v>229</v>
      </c>
      <c r="E93" s="43"/>
      <c r="F93" s="242" t="s">
        <v>266</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229</v>
      </c>
      <c r="AU93" s="20" t="s">
        <v>81</v>
      </c>
    </row>
    <row r="94" s="2" customFormat="1">
      <c r="A94" s="41"/>
      <c r="B94" s="42"/>
      <c r="C94" s="43"/>
      <c r="D94" s="230" t="s">
        <v>197</v>
      </c>
      <c r="E94" s="43"/>
      <c r="F94" s="235" t="s">
        <v>267</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197</v>
      </c>
      <c r="AU94" s="20" t="s">
        <v>81</v>
      </c>
    </row>
    <row r="95" s="13" customFormat="1">
      <c r="A95" s="13"/>
      <c r="B95" s="243"/>
      <c r="C95" s="244"/>
      <c r="D95" s="230" t="s">
        <v>232</v>
      </c>
      <c r="E95" s="245" t="s">
        <v>19</v>
      </c>
      <c r="F95" s="246" t="s">
        <v>268</v>
      </c>
      <c r="G95" s="244"/>
      <c r="H95" s="245" t="s">
        <v>19</v>
      </c>
      <c r="I95" s="247"/>
      <c r="J95" s="244"/>
      <c r="K95" s="244"/>
      <c r="L95" s="248"/>
      <c r="M95" s="249"/>
      <c r="N95" s="250"/>
      <c r="O95" s="250"/>
      <c r="P95" s="250"/>
      <c r="Q95" s="250"/>
      <c r="R95" s="250"/>
      <c r="S95" s="250"/>
      <c r="T95" s="251"/>
      <c r="U95" s="13"/>
      <c r="V95" s="13"/>
      <c r="W95" s="13"/>
      <c r="X95" s="13"/>
      <c r="Y95" s="13"/>
      <c r="Z95" s="13"/>
      <c r="AA95" s="13"/>
      <c r="AB95" s="13"/>
      <c r="AC95" s="13"/>
      <c r="AD95" s="13"/>
      <c r="AE95" s="13"/>
      <c r="AT95" s="252" t="s">
        <v>232</v>
      </c>
      <c r="AU95" s="252" t="s">
        <v>81</v>
      </c>
      <c r="AV95" s="13" t="s">
        <v>79</v>
      </c>
      <c r="AW95" s="13" t="s">
        <v>33</v>
      </c>
      <c r="AX95" s="13" t="s">
        <v>72</v>
      </c>
      <c r="AY95" s="252" t="s">
        <v>186</v>
      </c>
    </row>
    <row r="96" s="13" customFormat="1">
      <c r="A96" s="13"/>
      <c r="B96" s="243"/>
      <c r="C96" s="244"/>
      <c r="D96" s="230" t="s">
        <v>232</v>
      </c>
      <c r="E96" s="245" t="s">
        <v>19</v>
      </c>
      <c r="F96" s="246" t="s">
        <v>269</v>
      </c>
      <c r="G96" s="244"/>
      <c r="H96" s="245" t="s">
        <v>19</v>
      </c>
      <c r="I96" s="247"/>
      <c r="J96" s="244"/>
      <c r="K96" s="244"/>
      <c r="L96" s="248"/>
      <c r="M96" s="249"/>
      <c r="N96" s="250"/>
      <c r="O96" s="250"/>
      <c r="P96" s="250"/>
      <c r="Q96" s="250"/>
      <c r="R96" s="250"/>
      <c r="S96" s="250"/>
      <c r="T96" s="251"/>
      <c r="U96" s="13"/>
      <c r="V96" s="13"/>
      <c r="W96" s="13"/>
      <c r="X96" s="13"/>
      <c r="Y96" s="13"/>
      <c r="Z96" s="13"/>
      <c r="AA96" s="13"/>
      <c r="AB96" s="13"/>
      <c r="AC96" s="13"/>
      <c r="AD96" s="13"/>
      <c r="AE96" s="13"/>
      <c r="AT96" s="252" t="s">
        <v>232</v>
      </c>
      <c r="AU96" s="252" t="s">
        <v>81</v>
      </c>
      <c r="AV96" s="13" t="s">
        <v>79</v>
      </c>
      <c r="AW96" s="13" t="s">
        <v>33</v>
      </c>
      <c r="AX96" s="13" t="s">
        <v>72</v>
      </c>
      <c r="AY96" s="252" t="s">
        <v>186</v>
      </c>
    </row>
    <row r="97" s="13" customFormat="1">
      <c r="A97" s="13"/>
      <c r="B97" s="243"/>
      <c r="C97" s="244"/>
      <c r="D97" s="230" t="s">
        <v>232</v>
      </c>
      <c r="E97" s="245" t="s">
        <v>19</v>
      </c>
      <c r="F97" s="246" t="s">
        <v>270</v>
      </c>
      <c r="G97" s="244"/>
      <c r="H97" s="245" t="s">
        <v>19</v>
      </c>
      <c r="I97" s="247"/>
      <c r="J97" s="244"/>
      <c r="K97" s="244"/>
      <c r="L97" s="248"/>
      <c r="M97" s="249"/>
      <c r="N97" s="250"/>
      <c r="O97" s="250"/>
      <c r="P97" s="250"/>
      <c r="Q97" s="250"/>
      <c r="R97" s="250"/>
      <c r="S97" s="250"/>
      <c r="T97" s="251"/>
      <c r="U97" s="13"/>
      <c r="V97" s="13"/>
      <c r="W97" s="13"/>
      <c r="X97" s="13"/>
      <c r="Y97" s="13"/>
      <c r="Z97" s="13"/>
      <c r="AA97" s="13"/>
      <c r="AB97" s="13"/>
      <c r="AC97" s="13"/>
      <c r="AD97" s="13"/>
      <c r="AE97" s="13"/>
      <c r="AT97" s="252" t="s">
        <v>232</v>
      </c>
      <c r="AU97" s="252" t="s">
        <v>81</v>
      </c>
      <c r="AV97" s="13" t="s">
        <v>79</v>
      </c>
      <c r="AW97" s="13" t="s">
        <v>33</v>
      </c>
      <c r="AX97" s="13" t="s">
        <v>72</v>
      </c>
      <c r="AY97" s="252" t="s">
        <v>186</v>
      </c>
    </row>
    <row r="98" s="13" customFormat="1">
      <c r="A98" s="13"/>
      <c r="B98" s="243"/>
      <c r="C98" s="244"/>
      <c r="D98" s="230" t="s">
        <v>232</v>
      </c>
      <c r="E98" s="245" t="s">
        <v>19</v>
      </c>
      <c r="F98" s="246" t="s">
        <v>271</v>
      </c>
      <c r="G98" s="244"/>
      <c r="H98" s="245" t="s">
        <v>19</v>
      </c>
      <c r="I98" s="247"/>
      <c r="J98" s="244"/>
      <c r="K98" s="244"/>
      <c r="L98" s="248"/>
      <c r="M98" s="249"/>
      <c r="N98" s="250"/>
      <c r="O98" s="250"/>
      <c r="P98" s="250"/>
      <c r="Q98" s="250"/>
      <c r="R98" s="250"/>
      <c r="S98" s="250"/>
      <c r="T98" s="251"/>
      <c r="U98" s="13"/>
      <c r="V98" s="13"/>
      <c r="W98" s="13"/>
      <c r="X98" s="13"/>
      <c r="Y98" s="13"/>
      <c r="Z98" s="13"/>
      <c r="AA98" s="13"/>
      <c r="AB98" s="13"/>
      <c r="AC98" s="13"/>
      <c r="AD98" s="13"/>
      <c r="AE98" s="13"/>
      <c r="AT98" s="252" t="s">
        <v>232</v>
      </c>
      <c r="AU98" s="252" t="s">
        <v>81</v>
      </c>
      <c r="AV98" s="13" t="s">
        <v>79</v>
      </c>
      <c r="AW98" s="13" t="s">
        <v>33</v>
      </c>
      <c r="AX98" s="13" t="s">
        <v>72</v>
      </c>
      <c r="AY98" s="252" t="s">
        <v>186</v>
      </c>
    </row>
    <row r="99" s="13" customFormat="1">
      <c r="A99" s="13"/>
      <c r="B99" s="243"/>
      <c r="C99" s="244"/>
      <c r="D99" s="230" t="s">
        <v>232</v>
      </c>
      <c r="E99" s="245" t="s">
        <v>19</v>
      </c>
      <c r="F99" s="246" t="s">
        <v>272</v>
      </c>
      <c r="G99" s="244"/>
      <c r="H99" s="245" t="s">
        <v>19</v>
      </c>
      <c r="I99" s="247"/>
      <c r="J99" s="244"/>
      <c r="K99" s="244"/>
      <c r="L99" s="248"/>
      <c r="M99" s="249"/>
      <c r="N99" s="250"/>
      <c r="O99" s="250"/>
      <c r="P99" s="250"/>
      <c r="Q99" s="250"/>
      <c r="R99" s="250"/>
      <c r="S99" s="250"/>
      <c r="T99" s="251"/>
      <c r="U99" s="13"/>
      <c r="V99" s="13"/>
      <c r="W99" s="13"/>
      <c r="X99" s="13"/>
      <c r="Y99" s="13"/>
      <c r="Z99" s="13"/>
      <c r="AA99" s="13"/>
      <c r="AB99" s="13"/>
      <c r="AC99" s="13"/>
      <c r="AD99" s="13"/>
      <c r="AE99" s="13"/>
      <c r="AT99" s="252" t="s">
        <v>232</v>
      </c>
      <c r="AU99" s="252" t="s">
        <v>81</v>
      </c>
      <c r="AV99" s="13" t="s">
        <v>79</v>
      </c>
      <c r="AW99" s="13" t="s">
        <v>33</v>
      </c>
      <c r="AX99" s="13" t="s">
        <v>72</v>
      </c>
      <c r="AY99" s="252" t="s">
        <v>186</v>
      </c>
    </row>
    <row r="100" s="14" customFormat="1">
      <c r="A100" s="14"/>
      <c r="B100" s="253"/>
      <c r="C100" s="254"/>
      <c r="D100" s="230" t="s">
        <v>232</v>
      </c>
      <c r="E100" s="255" t="s">
        <v>19</v>
      </c>
      <c r="F100" s="256" t="s">
        <v>273</v>
      </c>
      <c r="G100" s="254"/>
      <c r="H100" s="257">
        <v>820</v>
      </c>
      <c r="I100" s="258"/>
      <c r="J100" s="254"/>
      <c r="K100" s="254"/>
      <c r="L100" s="259"/>
      <c r="M100" s="260"/>
      <c r="N100" s="261"/>
      <c r="O100" s="261"/>
      <c r="P100" s="261"/>
      <c r="Q100" s="261"/>
      <c r="R100" s="261"/>
      <c r="S100" s="261"/>
      <c r="T100" s="262"/>
      <c r="U100" s="14"/>
      <c r="V100" s="14"/>
      <c r="W100" s="14"/>
      <c r="X100" s="14"/>
      <c r="Y100" s="14"/>
      <c r="Z100" s="14"/>
      <c r="AA100" s="14"/>
      <c r="AB100" s="14"/>
      <c r="AC100" s="14"/>
      <c r="AD100" s="14"/>
      <c r="AE100" s="14"/>
      <c r="AT100" s="263" t="s">
        <v>232</v>
      </c>
      <c r="AU100" s="263" t="s">
        <v>81</v>
      </c>
      <c r="AV100" s="14" t="s">
        <v>81</v>
      </c>
      <c r="AW100" s="14" t="s">
        <v>33</v>
      </c>
      <c r="AX100" s="14" t="s">
        <v>72</v>
      </c>
      <c r="AY100" s="263" t="s">
        <v>186</v>
      </c>
    </row>
    <row r="101" s="14" customFormat="1">
      <c r="A101" s="14"/>
      <c r="B101" s="253"/>
      <c r="C101" s="254"/>
      <c r="D101" s="230" t="s">
        <v>232</v>
      </c>
      <c r="E101" s="254"/>
      <c r="F101" s="256" t="s">
        <v>274</v>
      </c>
      <c r="G101" s="254"/>
      <c r="H101" s="257">
        <v>-820</v>
      </c>
      <c r="I101" s="258"/>
      <c r="J101" s="254"/>
      <c r="K101" s="254"/>
      <c r="L101" s="259"/>
      <c r="M101" s="260"/>
      <c r="N101" s="261"/>
      <c r="O101" s="261"/>
      <c r="P101" s="261"/>
      <c r="Q101" s="261"/>
      <c r="R101" s="261"/>
      <c r="S101" s="261"/>
      <c r="T101" s="262"/>
      <c r="U101" s="14"/>
      <c r="V101" s="14"/>
      <c r="W101" s="14"/>
      <c r="X101" s="14"/>
      <c r="Y101" s="14"/>
      <c r="Z101" s="14"/>
      <c r="AA101" s="14"/>
      <c r="AB101" s="14"/>
      <c r="AC101" s="14"/>
      <c r="AD101" s="14"/>
      <c r="AE101" s="14"/>
      <c r="AT101" s="263" t="s">
        <v>232</v>
      </c>
      <c r="AU101" s="263" t="s">
        <v>81</v>
      </c>
      <c r="AV101" s="14" t="s">
        <v>81</v>
      </c>
      <c r="AW101" s="14" t="s">
        <v>4</v>
      </c>
      <c r="AX101" s="14" t="s">
        <v>79</v>
      </c>
      <c r="AY101" s="263" t="s">
        <v>186</v>
      </c>
    </row>
    <row r="102" s="12" customFormat="1" ht="22.8" customHeight="1">
      <c r="A102" s="12"/>
      <c r="B102" s="200"/>
      <c r="C102" s="201"/>
      <c r="D102" s="202" t="s">
        <v>71</v>
      </c>
      <c r="E102" s="214" t="s">
        <v>243</v>
      </c>
      <c r="F102" s="214" t="s">
        <v>244</v>
      </c>
      <c r="G102" s="201"/>
      <c r="H102" s="201"/>
      <c r="I102" s="204"/>
      <c r="J102" s="215">
        <f>BK102</f>
        <v>0</v>
      </c>
      <c r="K102" s="201"/>
      <c r="L102" s="206"/>
      <c r="M102" s="207"/>
      <c r="N102" s="208"/>
      <c r="O102" s="208"/>
      <c r="P102" s="209">
        <f>SUM(P103:P108)</f>
        <v>0</v>
      </c>
      <c r="Q102" s="208"/>
      <c r="R102" s="209">
        <f>SUM(R103:R108)</f>
        <v>0</v>
      </c>
      <c r="S102" s="208"/>
      <c r="T102" s="210">
        <f>SUM(T103:T108)</f>
        <v>0</v>
      </c>
      <c r="U102" s="12"/>
      <c r="V102" s="12"/>
      <c r="W102" s="12"/>
      <c r="X102" s="12"/>
      <c r="Y102" s="12"/>
      <c r="Z102" s="12"/>
      <c r="AA102" s="12"/>
      <c r="AB102" s="12"/>
      <c r="AC102" s="12"/>
      <c r="AD102" s="12"/>
      <c r="AE102" s="12"/>
      <c r="AR102" s="211" t="s">
        <v>79</v>
      </c>
      <c r="AT102" s="212" t="s">
        <v>71</v>
      </c>
      <c r="AU102" s="212" t="s">
        <v>79</v>
      </c>
      <c r="AY102" s="211" t="s">
        <v>186</v>
      </c>
      <c r="BK102" s="213">
        <f>SUM(BK103:BK108)</f>
        <v>0</v>
      </c>
    </row>
    <row r="103" s="2" customFormat="1" ht="16.5" customHeight="1">
      <c r="A103" s="41"/>
      <c r="B103" s="42"/>
      <c r="C103" s="216" t="s">
        <v>275</v>
      </c>
      <c r="D103" s="240" t="s">
        <v>190</v>
      </c>
      <c r="E103" s="218" t="s">
        <v>276</v>
      </c>
      <c r="F103" s="219" t="s">
        <v>277</v>
      </c>
      <c r="G103" s="220" t="s">
        <v>248</v>
      </c>
      <c r="H103" s="221">
        <v>-1.476</v>
      </c>
      <c r="I103" s="222"/>
      <c r="J103" s="223">
        <f>ROUND(I103*H103,2)</f>
        <v>0</v>
      </c>
      <c r="K103" s="219" t="s">
        <v>225</v>
      </c>
      <c r="L103" s="47"/>
      <c r="M103" s="224" t="s">
        <v>19</v>
      </c>
      <c r="N103" s="225" t="s">
        <v>43</v>
      </c>
      <c r="O103" s="87"/>
      <c r="P103" s="226">
        <f>O103*H103</f>
        <v>0</v>
      </c>
      <c r="Q103" s="226">
        <v>0</v>
      </c>
      <c r="R103" s="226">
        <f>Q103*H103</f>
        <v>0</v>
      </c>
      <c r="S103" s="226">
        <v>0</v>
      </c>
      <c r="T103" s="227">
        <f>S103*H103</f>
        <v>0</v>
      </c>
      <c r="U103" s="41"/>
      <c r="V103" s="41"/>
      <c r="W103" s="41"/>
      <c r="X103" s="41"/>
      <c r="Y103" s="41"/>
      <c r="Z103" s="41"/>
      <c r="AA103" s="41"/>
      <c r="AB103" s="41"/>
      <c r="AC103" s="41"/>
      <c r="AD103" s="41"/>
      <c r="AE103" s="41"/>
      <c r="AR103" s="228" t="s">
        <v>226</v>
      </c>
      <c r="AT103" s="228" t="s">
        <v>190</v>
      </c>
      <c r="AU103" s="228" t="s">
        <v>81</v>
      </c>
      <c r="AY103" s="20" t="s">
        <v>186</v>
      </c>
      <c r="BE103" s="229">
        <f>IF(N103="základní",J103,0)</f>
        <v>0</v>
      </c>
      <c r="BF103" s="229">
        <f>IF(N103="snížená",J103,0)</f>
        <v>0</v>
      </c>
      <c r="BG103" s="229">
        <f>IF(N103="zákl. přenesená",J103,0)</f>
        <v>0</v>
      </c>
      <c r="BH103" s="229">
        <f>IF(N103="sníž. přenesená",J103,0)</f>
        <v>0</v>
      </c>
      <c r="BI103" s="229">
        <f>IF(N103="nulová",J103,0)</f>
        <v>0</v>
      </c>
      <c r="BJ103" s="20" t="s">
        <v>79</v>
      </c>
      <c r="BK103" s="229">
        <f>ROUND(I103*H103,2)</f>
        <v>0</v>
      </c>
      <c r="BL103" s="20" t="s">
        <v>226</v>
      </c>
      <c r="BM103" s="228" t="s">
        <v>278</v>
      </c>
    </row>
    <row r="104" s="2" customFormat="1">
      <c r="A104" s="41"/>
      <c r="B104" s="42"/>
      <c r="C104" s="43"/>
      <c r="D104" s="230" t="s">
        <v>196</v>
      </c>
      <c r="E104" s="43"/>
      <c r="F104" s="231" t="s">
        <v>279</v>
      </c>
      <c r="G104" s="43"/>
      <c r="H104" s="43"/>
      <c r="I104" s="232"/>
      <c r="J104" s="43"/>
      <c r="K104" s="43"/>
      <c r="L104" s="47"/>
      <c r="M104" s="233"/>
      <c r="N104" s="234"/>
      <c r="O104" s="87"/>
      <c r="P104" s="87"/>
      <c r="Q104" s="87"/>
      <c r="R104" s="87"/>
      <c r="S104" s="87"/>
      <c r="T104" s="88"/>
      <c r="U104" s="41"/>
      <c r="V104" s="41"/>
      <c r="W104" s="41"/>
      <c r="X104" s="41"/>
      <c r="Y104" s="41"/>
      <c r="Z104" s="41"/>
      <c r="AA104" s="41"/>
      <c r="AB104" s="41"/>
      <c r="AC104" s="41"/>
      <c r="AD104" s="41"/>
      <c r="AE104" s="41"/>
      <c r="AT104" s="20" t="s">
        <v>196</v>
      </c>
      <c r="AU104" s="20" t="s">
        <v>81</v>
      </c>
    </row>
    <row r="105" s="2" customFormat="1">
      <c r="A105" s="41"/>
      <c r="B105" s="42"/>
      <c r="C105" s="43"/>
      <c r="D105" s="241" t="s">
        <v>229</v>
      </c>
      <c r="E105" s="43"/>
      <c r="F105" s="242" t="s">
        <v>280</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229</v>
      </c>
      <c r="AU105" s="20" t="s">
        <v>81</v>
      </c>
    </row>
    <row r="106" s="2" customFormat="1" ht="21.75" customHeight="1">
      <c r="A106" s="41"/>
      <c r="B106" s="42"/>
      <c r="C106" s="216" t="s">
        <v>281</v>
      </c>
      <c r="D106" s="240" t="s">
        <v>190</v>
      </c>
      <c r="E106" s="218" t="s">
        <v>282</v>
      </c>
      <c r="F106" s="219" t="s">
        <v>283</v>
      </c>
      <c r="G106" s="220" t="s">
        <v>248</v>
      </c>
      <c r="H106" s="221">
        <v>-1.476</v>
      </c>
      <c r="I106" s="222"/>
      <c r="J106" s="223">
        <f>ROUND(I106*H106,2)</f>
        <v>0</v>
      </c>
      <c r="K106" s="219" t="s">
        <v>225</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226</v>
      </c>
      <c r="AT106" s="228" t="s">
        <v>190</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284</v>
      </c>
    </row>
    <row r="107" s="2" customFormat="1">
      <c r="A107" s="41"/>
      <c r="B107" s="42"/>
      <c r="C107" s="43"/>
      <c r="D107" s="230" t="s">
        <v>196</v>
      </c>
      <c r="E107" s="43"/>
      <c r="F107" s="231" t="s">
        <v>285</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2" customFormat="1">
      <c r="A108" s="41"/>
      <c r="B108" s="42"/>
      <c r="C108" s="43"/>
      <c r="D108" s="241" t="s">
        <v>229</v>
      </c>
      <c r="E108" s="43"/>
      <c r="F108" s="242" t="s">
        <v>286</v>
      </c>
      <c r="G108" s="43"/>
      <c r="H108" s="43"/>
      <c r="I108" s="232"/>
      <c r="J108" s="43"/>
      <c r="K108" s="43"/>
      <c r="L108" s="47"/>
      <c r="M108" s="236"/>
      <c r="N108" s="237"/>
      <c r="O108" s="238"/>
      <c r="P108" s="238"/>
      <c r="Q108" s="238"/>
      <c r="R108" s="238"/>
      <c r="S108" s="238"/>
      <c r="T108" s="239"/>
      <c r="U108" s="41"/>
      <c r="V108" s="41"/>
      <c r="W108" s="41"/>
      <c r="X108" s="41"/>
      <c r="Y108" s="41"/>
      <c r="Z108" s="41"/>
      <c r="AA108" s="41"/>
      <c r="AB108" s="41"/>
      <c r="AC108" s="41"/>
      <c r="AD108" s="41"/>
      <c r="AE108" s="41"/>
      <c r="AT108" s="20" t="s">
        <v>229</v>
      </c>
      <c r="AU108" s="20" t="s">
        <v>81</v>
      </c>
    </row>
    <row r="109" s="2" customFormat="1" ht="6.96" customHeight="1">
      <c r="A109" s="41"/>
      <c r="B109" s="62"/>
      <c r="C109" s="63"/>
      <c r="D109" s="63"/>
      <c r="E109" s="63"/>
      <c r="F109" s="63"/>
      <c r="G109" s="63"/>
      <c r="H109" s="63"/>
      <c r="I109" s="63"/>
      <c r="J109" s="63"/>
      <c r="K109" s="63"/>
      <c r="L109" s="47"/>
      <c r="M109" s="41"/>
      <c r="O109" s="41"/>
      <c r="P109" s="41"/>
      <c r="Q109" s="41"/>
      <c r="R109" s="41"/>
      <c r="S109" s="41"/>
      <c r="T109" s="41"/>
      <c r="U109" s="41"/>
      <c r="V109" s="41"/>
      <c r="W109" s="41"/>
      <c r="X109" s="41"/>
      <c r="Y109" s="41"/>
      <c r="Z109" s="41"/>
      <c r="AA109" s="41"/>
      <c r="AB109" s="41"/>
      <c r="AC109" s="41"/>
      <c r="AD109" s="41"/>
      <c r="AE109" s="41"/>
    </row>
  </sheetData>
  <sheetProtection sheet="1" autoFilter="0" formatColumns="0" formatRows="0" objects="1" scenarios="1" spinCount="100000" saltValue="hNBIaUF9SWn3sSiuxRraEWjxRRKanxkvrkmuh1Px2U/8fEI6gwi7hlqKBvjf42IU1lJZp50UH6Tw88m9uILa3w==" hashValue="fdXa/CrK2PbklvC1ClPugxH1YZIB/1k122uu2H2u5TkdbNI2XI6TT7S+17JlOeakjo+MfXg1Xzd1WfIWMsdhOA==" algorithmName="SHA-512" password="B0C9"/>
  <autoFilter ref="C87:K108"/>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93" r:id="rId1" display="https://podminky.urs.cz/item/CS_URS_2024_02/141721251"/>
    <hyperlink ref="F105" r:id="rId2" display="https://podminky.urs.cz/item/CS_URS_2024_02/998276111"/>
    <hyperlink ref="F108" r:id="rId3" display="https://podminky.urs.cz/item/CS_URS_2024_02/998276125"/>
  </hyperlinks>
  <pageMargins left="0.39375" right="0.39375" top="0.39375" bottom="0.39375" header="0" footer="0"/>
  <pageSetup paperSize="9" orientation="landscape" blackAndWhite="1" fitToHeight="100"/>
  <headerFooter>
    <oddFooter>&amp;CStrana &amp;P z &amp;N</oddFooter>
  </headerFooter>
  <drawing r:id="rId4"/>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96</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287</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ROUND((SUM(BE87:BE97)),  2)</f>
        <v>0</v>
      </c>
      <c r="G35" s="41"/>
      <c r="H35" s="41"/>
      <c r="I35" s="161">
        <v>0.20999999999999999</v>
      </c>
      <c r="J35" s="160">
        <f>ROUND(((SUM(BE87:BE97))*I35),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ROUND((SUM(BF87:BF97)),  2)</f>
        <v>0</v>
      </c>
      <c r="G36" s="41"/>
      <c r="H36" s="41"/>
      <c r="I36" s="161">
        <v>0.12</v>
      </c>
      <c r="J36" s="160">
        <f>ROUND(((SUM(BF87:BF97))*I36),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ROUND((SUM(BG87:BG97)),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ROUND((SUM(BH87:BH97)),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ROUND((SUM(BI87:BI97)),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402 - Přeložky silnoproudých kabelů a VO</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288</v>
      </c>
      <c r="E64" s="181"/>
      <c r="F64" s="181"/>
      <c r="G64" s="181"/>
      <c r="H64" s="181"/>
      <c r="I64" s="181"/>
      <c r="J64" s="182">
        <f>J88</f>
        <v>0</v>
      </c>
      <c r="K64" s="179"/>
      <c r="L64" s="183"/>
      <c r="S64" s="9"/>
      <c r="T64" s="9"/>
      <c r="U64" s="9"/>
      <c r="V64" s="9"/>
      <c r="W64" s="9"/>
      <c r="X64" s="9"/>
      <c r="Y64" s="9"/>
      <c r="Z64" s="9"/>
      <c r="AA64" s="9"/>
      <c r="AB64" s="9"/>
      <c r="AC64" s="9"/>
      <c r="AD64" s="9"/>
      <c r="AE64" s="9"/>
    </row>
    <row r="65" s="10" customFormat="1" ht="19.92" customHeight="1">
      <c r="A65" s="10"/>
      <c r="B65" s="184"/>
      <c r="C65" s="128"/>
      <c r="D65" s="185" t="s">
        <v>289</v>
      </c>
      <c r="E65" s="186"/>
      <c r="F65" s="186"/>
      <c r="G65" s="186"/>
      <c r="H65" s="186"/>
      <c r="I65" s="186"/>
      <c r="J65" s="187">
        <f>J89</f>
        <v>0</v>
      </c>
      <c r="K65" s="128"/>
      <c r="L65" s="188"/>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6.5" customHeight="1">
      <c r="A79" s="41"/>
      <c r="B79" s="42"/>
      <c r="C79" s="43"/>
      <c r="D79" s="43"/>
      <c r="E79" s="72" t="str">
        <f>E11</f>
        <v>SO 402 - Přeložky silnoproudých kabelů a VO</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f>
        <v>0</v>
      </c>
      <c r="Q87" s="99"/>
      <c r="R87" s="197">
        <f>R88</f>
        <v>0</v>
      </c>
      <c r="S87" s="99"/>
      <c r="T87" s="198">
        <f>T88</f>
        <v>0</v>
      </c>
      <c r="U87" s="41"/>
      <c r="V87" s="41"/>
      <c r="W87" s="41"/>
      <c r="X87" s="41"/>
      <c r="Y87" s="41"/>
      <c r="Z87" s="41"/>
      <c r="AA87" s="41"/>
      <c r="AB87" s="41"/>
      <c r="AC87" s="41"/>
      <c r="AD87" s="41"/>
      <c r="AE87" s="41"/>
      <c r="AT87" s="20" t="s">
        <v>71</v>
      </c>
      <c r="AU87" s="20" t="s">
        <v>168</v>
      </c>
      <c r="BK87" s="199">
        <f>BK88</f>
        <v>0</v>
      </c>
    </row>
    <row r="88" s="12" customFormat="1" ht="25.92" customHeight="1">
      <c r="A88" s="12"/>
      <c r="B88" s="200"/>
      <c r="C88" s="201"/>
      <c r="D88" s="202" t="s">
        <v>71</v>
      </c>
      <c r="E88" s="203" t="s">
        <v>290</v>
      </c>
      <c r="F88" s="203" t="s">
        <v>291</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79</v>
      </c>
      <c r="AT88" s="212" t="s">
        <v>71</v>
      </c>
      <c r="AU88" s="212" t="s">
        <v>72</v>
      </c>
      <c r="AY88" s="211" t="s">
        <v>186</v>
      </c>
      <c r="BK88" s="213">
        <f>BK89</f>
        <v>0</v>
      </c>
    </row>
    <row r="89" s="12" customFormat="1" ht="22.8" customHeight="1">
      <c r="A89" s="12"/>
      <c r="B89" s="200"/>
      <c r="C89" s="201"/>
      <c r="D89" s="202" t="s">
        <v>71</v>
      </c>
      <c r="E89" s="214" t="s">
        <v>292</v>
      </c>
      <c r="F89" s="214" t="s">
        <v>293</v>
      </c>
      <c r="G89" s="201"/>
      <c r="H89" s="201"/>
      <c r="I89" s="204"/>
      <c r="J89" s="215">
        <f>BK89</f>
        <v>0</v>
      </c>
      <c r="K89" s="201"/>
      <c r="L89" s="206"/>
      <c r="M89" s="207"/>
      <c r="N89" s="208"/>
      <c r="O89" s="208"/>
      <c r="P89" s="209">
        <f>SUM(P90:P97)</f>
        <v>0</v>
      </c>
      <c r="Q89" s="208"/>
      <c r="R89" s="209">
        <f>SUM(R90:R97)</f>
        <v>0</v>
      </c>
      <c r="S89" s="208"/>
      <c r="T89" s="210">
        <f>SUM(T90:T97)</f>
        <v>0</v>
      </c>
      <c r="U89" s="12"/>
      <c r="V89" s="12"/>
      <c r="W89" s="12"/>
      <c r="X89" s="12"/>
      <c r="Y89" s="12"/>
      <c r="Z89" s="12"/>
      <c r="AA89" s="12"/>
      <c r="AB89" s="12"/>
      <c r="AC89" s="12"/>
      <c r="AD89" s="12"/>
      <c r="AE89" s="12"/>
      <c r="AR89" s="211" t="s">
        <v>79</v>
      </c>
      <c r="AT89" s="212" t="s">
        <v>71</v>
      </c>
      <c r="AU89" s="212" t="s">
        <v>79</v>
      </c>
      <c r="AY89" s="211" t="s">
        <v>186</v>
      </c>
      <c r="BK89" s="213">
        <f>SUM(BK90:BK97)</f>
        <v>0</v>
      </c>
    </row>
    <row r="90" s="2" customFormat="1" ht="16.5" customHeight="1">
      <c r="A90" s="41"/>
      <c r="B90" s="42"/>
      <c r="C90" s="216" t="s">
        <v>294</v>
      </c>
      <c r="D90" s="217" t="s">
        <v>190</v>
      </c>
      <c r="E90" s="218" t="s">
        <v>295</v>
      </c>
      <c r="F90" s="219" t="s">
        <v>296</v>
      </c>
      <c r="G90" s="220" t="s">
        <v>224</v>
      </c>
      <c r="H90" s="221">
        <v>-64</v>
      </c>
      <c r="I90" s="222"/>
      <c r="J90" s="223">
        <f>ROUND(I90*H90,2)</f>
        <v>0</v>
      </c>
      <c r="K90" s="219" t="s">
        <v>225</v>
      </c>
      <c r="L90" s="47"/>
      <c r="M90" s="224" t="s">
        <v>19</v>
      </c>
      <c r="N90" s="225" t="s">
        <v>43</v>
      </c>
      <c r="O90" s="87"/>
      <c r="P90" s="226">
        <f>O90*H90</f>
        <v>0</v>
      </c>
      <c r="Q90" s="226">
        <v>0</v>
      </c>
      <c r="R90" s="226">
        <f>Q90*H90</f>
        <v>0</v>
      </c>
      <c r="S90" s="226">
        <v>0</v>
      </c>
      <c r="T90" s="227">
        <f>S90*H90</f>
        <v>0</v>
      </c>
      <c r="U90" s="41"/>
      <c r="V90" s="41"/>
      <c r="W90" s="41"/>
      <c r="X90" s="41"/>
      <c r="Y90" s="41"/>
      <c r="Z90" s="41"/>
      <c r="AA90" s="41"/>
      <c r="AB90" s="41"/>
      <c r="AC90" s="41"/>
      <c r="AD90" s="41"/>
      <c r="AE90" s="41"/>
      <c r="AR90" s="228" t="s">
        <v>226</v>
      </c>
      <c r="AT90" s="228" t="s">
        <v>190</v>
      </c>
      <c r="AU90" s="228" t="s">
        <v>81</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226</v>
      </c>
      <c r="BM90" s="228" t="s">
        <v>297</v>
      </c>
    </row>
    <row r="91" s="2" customFormat="1">
      <c r="A91" s="41"/>
      <c r="B91" s="42"/>
      <c r="C91" s="43"/>
      <c r="D91" s="230" t="s">
        <v>196</v>
      </c>
      <c r="E91" s="43"/>
      <c r="F91" s="231" t="s">
        <v>296</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196</v>
      </c>
      <c r="AU91" s="20" t="s">
        <v>81</v>
      </c>
    </row>
    <row r="92" s="2" customFormat="1">
      <c r="A92" s="41"/>
      <c r="B92" s="42"/>
      <c r="C92" s="43"/>
      <c r="D92" s="241" t="s">
        <v>229</v>
      </c>
      <c r="E92" s="43"/>
      <c r="F92" s="242" t="s">
        <v>298</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229</v>
      </c>
      <c r="AU92" s="20" t="s">
        <v>81</v>
      </c>
    </row>
    <row r="93" s="2" customFormat="1">
      <c r="A93" s="41"/>
      <c r="B93" s="42"/>
      <c r="C93" s="43"/>
      <c r="D93" s="230" t="s">
        <v>197</v>
      </c>
      <c r="E93" s="43"/>
      <c r="F93" s="235" t="s">
        <v>299</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197</v>
      </c>
      <c r="AU93" s="20" t="s">
        <v>81</v>
      </c>
    </row>
    <row r="94" s="2" customFormat="1" ht="16.5" customHeight="1">
      <c r="A94" s="41"/>
      <c r="B94" s="42"/>
      <c r="C94" s="216" t="s">
        <v>300</v>
      </c>
      <c r="D94" s="275" t="s">
        <v>190</v>
      </c>
      <c r="E94" s="218" t="s">
        <v>301</v>
      </c>
      <c r="F94" s="219" t="s">
        <v>296</v>
      </c>
      <c r="G94" s="220" t="s">
        <v>302</v>
      </c>
      <c r="H94" s="221">
        <v>64</v>
      </c>
      <c r="I94" s="222"/>
      <c r="J94" s="223">
        <f>ROUND(I94*H94,2)</f>
        <v>0</v>
      </c>
      <c r="K94" s="219" t="s">
        <v>225</v>
      </c>
      <c r="L94" s="47"/>
      <c r="M94" s="224" t="s">
        <v>19</v>
      </c>
      <c r="N94" s="225" t="s">
        <v>43</v>
      </c>
      <c r="O94" s="87"/>
      <c r="P94" s="226">
        <f>O94*H94</f>
        <v>0</v>
      </c>
      <c r="Q94" s="226">
        <v>0</v>
      </c>
      <c r="R94" s="226">
        <f>Q94*H94</f>
        <v>0</v>
      </c>
      <c r="S94" s="226">
        <v>0</v>
      </c>
      <c r="T94" s="227">
        <f>S94*H94</f>
        <v>0</v>
      </c>
      <c r="U94" s="41"/>
      <c r="V94" s="41"/>
      <c r="W94" s="41"/>
      <c r="X94" s="41"/>
      <c r="Y94" s="41"/>
      <c r="Z94" s="41"/>
      <c r="AA94" s="41"/>
      <c r="AB94" s="41"/>
      <c r="AC94" s="41"/>
      <c r="AD94" s="41"/>
      <c r="AE94" s="41"/>
      <c r="AR94" s="228" t="s">
        <v>226</v>
      </c>
      <c r="AT94" s="228" t="s">
        <v>190</v>
      </c>
      <c r="AU94" s="228" t="s">
        <v>81</v>
      </c>
      <c r="AY94" s="20" t="s">
        <v>186</v>
      </c>
      <c r="BE94" s="229">
        <f>IF(N94="základní",J94,0)</f>
        <v>0</v>
      </c>
      <c r="BF94" s="229">
        <f>IF(N94="snížená",J94,0)</f>
        <v>0</v>
      </c>
      <c r="BG94" s="229">
        <f>IF(N94="zákl. přenesená",J94,0)</f>
        <v>0</v>
      </c>
      <c r="BH94" s="229">
        <f>IF(N94="sníž. přenesená",J94,0)</f>
        <v>0</v>
      </c>
      <c r="BI94" s="229">
        <f>IF(N94="nulová",J94,0)</f>
        <v>0</v>
      </c>
      <c r="BJ94" s="20" t="s">
        <v>79</v>
      </c>
      <c r="BK94" s="229">
        <f>ROUND(I94*H94,2)</f>
        <v>0</v>
      </c>
      <c r="BL94" s="20" t="s">
        <v>226</v>
      </c>
      <c r="BM94" s="228" t="s">
        <v>303</v>
      </c>
    </row>
    <row r="95" s="2" customFormat="1">
      <c r="A95" s="41"/>
      <c r="B95" s="42"/>
      <c r="C95" s="43"/>
      <c r="D95" s="230" t="s">
        <v>196</v>
      </c>
      <c r="E95" s="43"/>
      <c r="F95" s="231" t="s">
        <v>296</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196</v>
      </c>
      <c r="AU95" s="20" t="s">
        <v>81</v>
      </c>
    </row>
    <row r="96" s="2" customFormat="1">
      <c r="A96" s="41"/>
      <c r="B96" s="42"/>
      <c r="C96" s="43"/>
      <c r="D96" s="241" t="s">
        <v>229</v>
      </c>
      <c r="E96" s="43"/>
      <c r="F96" s="242" t="s">
        <v>304</v>
      </c>
      <c r="G96" s="43"/>
      <c r="H96" s="43"/>
      <c r="I96" s="232"/>
      <c r="J96" s="43"/>
      <c r="K96" s="43"/>
      <c r="L96" s="47"/>
      <c r="M96" s="233"/>
      <c r="N96" s="234"/>
      <c r="O96" s="87"/>
      <c r="P96" s="87"/>
      <c r="Q96" s="87"/>
      <c r="R96" s="87"/>
      <c r="S96" s="87"/>
      <c r="T96" s="88"/>
      <c r="U96" s="41"/>
      <c r="V96" s="41"/>
      <c r="W96" s="41"/>
      <c r="X96" s="41"/>
      <c r="Y96" s="41"/>
      <c r="Z96" s="41"/>
      <c r="AA96" s="41"/>
      <c r="AB96" s="41"/>
      <c r="AC96" s="41"/>
      <c r="AD96" s="41"/>
      <c r="AE96" s="41"/>
      <c r="AT96" s="20" t="s">
        <v>229</v>
      </c>
      <c r="AU96" s="20" t="s">
        <v>81</v>
      </c>
    </row>
    <row r="97" s="2" customFormat="1">
      <c r="A97" s="41"/>
      <c r="B97" s="42"/>
      <c r="C97" s="43"/>
      <c r="D97" s="230" t="s">
        <v>197</v>
      </c>
      <c r="E97" s="43"/>
      <c r="F97" s="235" t="s">
        <v>299</v>
      </c>
      <c r="G97" s="43"/>
      <c r="H97" s="43"/>
      <c r="I97" s="232"/>
      <c r="J97" s="43"/>
      <c r="K97" s="43"/>
      <c r="L97" s="47"/>
      <c r="M97" s="236"/>
      <c r="N97" s="237"/>
      <c r="O97" s="238"/>
      <c r="P97" s="238"/>
      <c r="Q97" s="238"/>
      <c r="R97" s="238"/>
      <c r="S97" s="238"/>
      <c r="T97" s="239"/>
      <c r="U97" s="41"/>
      <c r="V97" s="41"/>
      <c r="W97" s="41"/>
      <c r="X97" s="41"/>
      <c r="Y97" s="41"/>
      <c r="Z97" s="41"/>
      <c r="AA97" s="41"/>
      <c r="AB97" s="41"/>
      <c r="AC97" s="41"/>
      <c r="AD97" s="41"/>
      <c r="AE97" s="41"/>
      <c r="AT97" s="20" t="s">
        <v>197</v>
      </c>
      <c r="AU97" s="20" t="s">
        <v>81</v>
      </c>
    </row>
    <row r="98" s="2" customFormat="1" ht="6.96" customHeight="1">
      <c r="A98" s="41"/>
      <c r="B98" s="62"/>
      <c r="C98" s="63"/>
      <c r="D98" s="63"/>
      <c r="E98" s="63"/>
      <c r="F98" s="63"/>
      <c r="G98" s="63"/>
      <c r="H98" s="63"/>
      <c r="I98" s="63"/>
      <c r="J98" s="63"/>
      <c r="K98" s="63"/>
      <c r="L98" s="47"/>
      <c r="M98" s="41"/>
      <c r="O98" s="41"/>
      <c r="P98" s="41"/>
      <c r="Q98" s="41"/>
      <c r="R98" s="41"/>
      <c r="S98" s="41"/>
      <c r="T98" s="41"/>
      <c r="U98" s="41"/>
      <c r="V98" s="41"/>
      <c r="W98" s="41"/>
      <c r="X98" s="41"/>
      <c r="Y98" s="41"/>
      <c r="Z98" s="41"/>
      <c r="AA98" s="41"/>
      <c r="AB98" s="41"/>
      <c r="AC98" s="41"/>
      <c r="AD98" s="41"/>
      <c r="AE98" s="41"/>
    </row>
  </sheetData>
  <sheetProtection sheet="1" autoFilter="0" formatColumns="0" formatRows="0" objects="1" scenarios="1" spinCount="100000" saltValue="+RKsD0u8mySQu6494k0r0LMpiz4DthQd6RhhGiY/UgtiP0djlGBE6iCWucT82MJInQzzbHGkaMwWuOMRYHIUsw==" hashValue="y16j97U8R/dPIQPRkaZbMWisY3Hpvu/wZ8vjFVwz+MWyDencMAdOFRQ7shFGYqNwUiqySUgzanWyeCTPVvAYGA==" algorithmName="SHA-512" password="B0C9"/>
  <autoFilter ref="C86:K97"/>
  <mergeCells count="12">
    <mergeCell ref="E7:H7"/>
    <mergeCell ref="E9:H9"/>
    <mergeCell ref="E11:H11"/>
    <mergeCell ref="E20:H20"/>
    <mergeCell ref="E29:H29"/>
    <mergeCell ref="E50:H50"/>
    <mergeCell ref="E52:H52"/>
    <mergeCell ref="E54:H54"/>
    <mergeCell ref="E75:H75"/>
    <mergeCell ref="E77:H77"/>
    <mergeCell ref="E79:H79"/>
    <mergeCell ref="L2:V2"/>
  </mergeCells>
  <hyperlinks>
    <hyperlink ref="F92" r:id="rId1" display="https://podminky.urs.cz/item/CS_URS_2024_02/741132103"/>
    <hyperlink ref="F96" r:id="rId2" display="https://podminky.urs.cz/item/CS_URS_2024_02/741132103.o"/>
  </hyperlinks>
  <pageMargins left="0.39375" right="0.39375" top="0.39375" bottom="0.39375" header="0" footer="0"/>
  <pageSetup paperSize="9" orientation="landscape" blackAndWhite="1" fitToHeight="100"/>
  <headerFooter>
    <oddFooter>&amp;CStrana &amp;P z &amp;N</oddFooter>
  </headerFooter>
  <drawing r:id="rId3"/>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99</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305</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ROUND(J86,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ROUND((SUM(BE86:BE93)),  2)</f>
        <v>0</v>
      </c>
      <c r="G35" s="41"/>
      <c r="H35" s="41"/>
      <c r="I35" s="161">
        <v>0.20999999999999999</v>
      </c>
      <c r="J35" s="160">
        <f>ROUND(((SUM(BE86:BE93))*I35),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ROUND((SUM(BF86:BF93)),  2)</f>
        <v>0</v>
      </c>
      <c r="G36" s="41"/>
      <c r="H36" s="41"/>
      <c r="I36" s="161">
        <v>0.12</v>
      </c>
      <c r="J36" s="160">
        <f>ROUND(((SUM(BF86:BF93))*I36),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ROUND((SUM(BG86:BG93)),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ROUND((SUM(BH86:BH93)),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ROUND((SUM(BI86:BI93)),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408 - Úprava plošného osvětlení na APN C</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J86</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306</v>
      </c>
      <c r="E64" s="181"/>
      <c r="F64" s="181"/>
      <c r="G64" s="181"/>
      <c r="H64" s="181"/>
      <c r="I64" s="181"/>
      <c r="J64" s="182">
        <f>J87</f>
        <v>0</v>
      </c>
      <c r="K64" s="179"/>
      <c r="L64" s="183"/>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171</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173" t="str">
        <f>E7</f>
        <v>Práce a dodávky specifikované v Dodatku č.3 k Dílu IV. dokumentace MVS</v>
      </c>
      <c r="F74" s="35"/>
      <c r="G74" s="35"/>
      <c r="H74" s="35"/>
      <c r="I74" s="43"/>
      <c r="J74" s="43"/>
      <c r="K74" s="43"/>
      <c r="L74" s="148"/>
      <c r="S74" s="41"/>
      <c r="T74" s="41"/>
      <c r="U74" s="41"/>
      <c r="V74" s="41"/>
      <c r="W74" s="41"/>
      <c r="X74" s="41"/>
      <c r="Y74" s="41"/>
      <c r="Z74" s="41"/>
      <c r="AA74" s="41"/>
      <c r="AB74" s="41"/>
      <c r="AC74" s="41"/>
      <c r="AD74" s="41"/>
      <c r="AE74" s="41"/>
    </row>
    <row r="75" s="1" customFormat="1" ht="12" customHeight="1">
      <c r="B75" s="24"/>
      <c r="C75" s="35" t="s">
        <v>160</v>
      </c>
      <c r="D75" s="25"/>
      <c r="E75" s="25"/>
      <c r="F75" s="25"/>
      <c r="G75" s="25"/>
      <c r="H75" s="25"/>
      <c r="I75" s="25"/>
      <c r="J75" s="25"/>
      <c r="K75" s="25"/>
      <c r="L75" s="23"/>
    </row>
    <row r="76" s="2" customFormat="1" ht="16.5" customHeight="1">
      <c r="A76" s="41"/>
      <c r="B76" s="42"/>
      <c r="C76" s="43"/>
      <c r="D76" s="43"/>
      <c r="E76" s="173" t="s">
        <v>161</v>
      </c>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162</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E11</f>
        <v>SO 408 - Úprava plošného osvětlení na APN C</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F14</f>
        <v>Letiště Čáslav</v>
      </c>
      <c r="G80" s="43"/>
      <c r="H80" s="43"/>
      <c r="I80" s="35" t="s">
        <v>23</v>
      </c>
      <c r="J80" s="75" t="str">
        <f>IF(J14="","",J14)</f>
        <v>8. 8. 2025</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E17</f>
        <v>Česká Republika - Ministerstvo obrany ČR</v>
      </c>
      <c r="G82" s="43"/>
      <c r="H82" s="43"/>
      <c r="I82" s="35" t="s">
        <v>31</v>
      </c>
      <c r="J82" s="39" t="str">
        <f>E23</f>
        <v xml:space="preserve">AGA-Letiště, s.r.o. </v>
      </c>
      <c r="K82" s="43"/>
      <c r="L82" s="148"/>
      <c r="S82" s="41"/>
      <c r="T82" s="41"/>
      <c r="U82" s="41"/>
      <c r="V82" s="41"/>
      <c r="W82" s="41"/>
      <c r="X82" s="41"/>
      <c r="Y82" s="41"/>
      <c r="Z82" s="41"/>
      <c r="AA82" s="41"/>
      <c r="AB82" s="41"/>
      <c r="AC82" s="41"/>
      <c r="AD82" s="41"/>
      <c r="AE82" s="41"/>
    </row>
    <row r="83" s="2" customFormat="1" ht="15.15" customHeight="1">
      <c r="A83" s="41"/>
      <c r="B83" s="42"/>
      <c r="C83" s="35" t="s">
        <v>29</v>
      </c>
      <c r="D83" s="43"/>
      <c r="E83" s="43"/>
      <c r="F83" s="30" t="str">
        <f>IF(E20="","",E20)</f>
        <v>Vyplň údaj</v>
      </c>
      <c r="G83" s="43"/>
      <c r="H83" s="43"/>
      <c r="I83" s="35" t="s">
        <v>34</v>
      </c>
      <c r="J83" s="39" t="str">
        <f>E26</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172</v>
      </c>
      <c r="D85" s="192" t="s">
        <v>57</v>
      </c>
      <c r="E85" s="192" t="s">
        <v>53</v>
      </c>
      <c r="F85" s="192" t="s">
        <v>54</v>
      </c>
      <c r="G85" s="192" t="s">
        <v>173</v>
      </c>
      <c r="H85" s="192" t="s">
        <v>174</v>
      </c>
      <c r="I85" s="192" t="s">
        <v>175</v>
      </c>
      <c r="J85" s="192" t="s">
        <v>167</v>
      </c>
      <c r="K85" s="193" t="s">
        <v>176</v>
      </c>
      <c r="L85" s="194"/>
      <c r="M85" s="95" t="s">
        <v>19</v>
      </c>
      <c r="N85" s="96" t="s">
        <v>42</v>
      </c>
      <c r="O85" s="96" t="s">
        <v>177</v>
      </c>
      <c r="P85" s="96" t="s">
        <v>178</v>
      </c>
      <c r="Q85" s="96" t="s">
        <v>179</v>
      </c>
      <c r="R85" s="96" t="s">
        <v>180</v>
      </c>
      <c r="S85" s="96" t="s">
        <v>181</v>
      </c>
      <c r="T85" s="97" t="s">
        <v>182</v>
      </c>
      <c r="U85" s="189"/>
      <c r="V85" s="189"/>
      <c r="W85" s="189"/>
      <c r="X85" s="189"/>
      <c r="Y85" s="189"/>
      <c r="Z85" s="189"/>
      <c r="AA85" s="189"/>
      <c r="AB85" s="189"/>
      <c r="AC85" s="189"/>
      <c r="AD85" s="189"/>
      <c r="AE85" s="189"/>
    </row>
    <row r="86" s="2" customFormat="1" ht="22.8" customHeight="1">
      <c r="A86" s="41"/>
      <c r="B86" s="42"/>
      <c r="C86" s="102" t="s">
        <v>183</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71</v>
      </c>
      <c r="AU86" s="20" t="s">
        <v>168</v>
      </c>
      <c r="BK86" s="199">
        <f>BK87</f>
        <v>0</v>
      </c>
    </row>
    <row r="87" s="12" customFormat="1" ht="25.92" customHeight="1">
      <c r="A87" s="12"/>
      <c r="B87" s="200"/>
      <c r="C87" s="201"/>
      <c r="D87" s="202" t="s">
        <v>71</v>
      </c>
      <c r="E87" s="203" t="s">
        <v>307</v>
      </c>
      <c r="F87" s="203" t="s">
        <v>308</v>
      </c>
      <c r="G87" s="201"/>
      <c r="H87" s="201"/>
      <c r="I87" s="204"/>
      <c r="J87" s="205">
        <f>BK87</f>
        <v>0</v>
      </c>
      <c r="K87" s="201"/>
      <c r="L87" s="206"/>
      <c r="M87" s="207"/>
      <c r="N87" s="208"/>
      <c r="O87" s="208"/>
      <c r="P87" s="209">
        <f>SUM(P88:P93)</f>
        <v>0</v>
      </c>
      <c r="Q87" s="208"/>
      <c r="R87" s="209">
        <f>SUM(R88:R93)</f>
        <v>0</v>
      </c>
      <c r="S87" s="208"/>
      <c r="T87" s="210">
        <f>SUM(T88:T93)</f>
        <v>0</v>
      </c>
      <c r="U87" s="12"/>
      <c r="V87" s="12"/>
      <c r="W87" s="12"/>
      <c r="X87" s="12"/>
      <c r="Y87" s="12"/>
      <c r="Z87" s="12"/>
      <c r="AA87" s="12"/>
      <c r="AB87" s="12"/>
      <c r="AC87" s="12"/>
      <c r="AD87" s="12"/>
      <c r="AE87" s="12"/>
      <c r="AR87" s="211" t="s">
        <v>79</v>
      </c>
      <c r="AT87" s="212" t="s">
        <v>71</v>
      </c>
      <c r="AU87" s="212" t="s">
        <v>72</v>
      </c>
      <c r="AY87" s="211" t="s">
        <v>186</v>
      </c>
      <c r="BK87" s="213">
        <f>SUM(BK88:BK93)</f>
        <v>0</v>
      </c>
    </row>
    <row r="88" s="2" customFormat="1" ht="33" customHeight="1">
      <c r="A88" s="41"/>
      <c r="B88" s="42"/>
      <c r="C88" s="264" t="s">
        <v>241</v>
      </c>
      <c r="D88" s="276" t="s">
        <v>184</v>
      </c>
      <c r="E88" s="266" t="s">
        <v>309</v>
      </c>
      <c r="F88" s="267" t="s">
        <v>310</v>
      </c>
      <c r="G88" s="268" t="s">
        <v>302</v>
      </c>
      <c r="H88" s="269">
        <v>-1</v>
      </c>
      <c r="I88" s="270"/>
      <c r="J88" s="271">
        <f>ROUND(I88*H88,2)</f>
        <v>0</v>
      </c>
      <c r="K88" s="267" t="s">
        <v>19</v>
      </c>
      <c r="L88" s="272"/>
      <c r="M88" s="273" t="s">
        <v>19</v>
      </c>
      <c r="N88" s="274" t="s">
        <v>43</v>
      </c>
      <c r="O88" s="87"/>
      <c r="P88" s="226">
        <f>O88*H88</f>
        <v>0</v>
      </c>
      <c r="Q88" s="226">
        <v>0</v>
      </c>
      <c r="R88" s="226">
        <f>Q88*H88</f>
        <v>0</v>
      </c>
      <c r="S88" s="226">
        <v>0</v>
      </c>
      <c r="T88" s="227">
        <f>S88*H88</f>
        <v>0</v>
      </c>
      <c r="U88" s="41"/>
      <c r="V88" s="41"/>
      <c r="W88" s="41"/>
      <c r="X88" s="41"/>
      <c r="Y88" s="41"/>
      <c r="Z88" s="41"/>
      <c r="AA88" s="41"/>
      <c r="AB88" s="41"/>
      <c r="AC88" s="41"/>
      <c r="AD88" s="41"/>
      <c r="AE88" s="41"/>
      <c r="AR88" s="228" t="s">
        <v>241</v>
      </c>
      <c r="AT88" s="228" t="s">
        <v>184</v>
      </c>
      <c r="AU88" s="228" t="s">
        <v>79</v>
      </c>
      <c r="AY88" s="20" t="s">
        <v>186</v>
      </c>
      <c r="BE88" s="229">
        <f>IF(N88="základní",J88,0)</f>
        <v>0</v>
      </c>
      <c r="BF88" s="229">
        <f>IF(N88="snížená",J88,0)</f>
        <v>0</v>
      </c>
      <c r="BG88" s="229">
        <f>IF(N88="zákl. přenesená",J88,0)</f>
        <v>0</v>
      </c>
      <c r="BH88" s="229">
        <f>IF(N88="sníž. přenesená",J88,0)</f>
        <v>0</v>
      </c>
      <c r="BI88" s="229">
        <f>IF(N88="nulová",J88,0)</f>
        <v>0</v>
      </c>
      <c r="BJ88" s="20" t="s">
        <v>79</v>
      </c>
      <c r="BK88" s="229">
        <f>ROUND(I88*H88,2)</f>
        <v>0</v>
      </c>
      <c r="BL88" s="20" t="s">
        <v>226</v>
      </c>
      <c r="BM88" s="228" t="s">
        <v>311</v>
      </c>
    </row>
    <row r="89" s="2" customFormat="1">
      <c r="A89" s="41"/>
      <c r="B89" s="42"/>
      <c r="C89" s="43"/>
      <c r="D89" s="230" t="s">
        <v>196</v>
      </c>
      <c r="E89" s="43"/>
      <c r="F89" s="231" t="s">
        <v>312</v>
      </c>
      <c r="G89" s="43"/>
      <c r="H89" s="43"/>
      <c r="I89" s="232"/>
      <c r="J89" s="43"/>
      <c r="K89" s="43"/>
      <c r="L89" s="47"/>
      <c r="M89" s="233"/>
      <c r="N89" s="234"/>
      <c r="O89" s="87"/>
      <c r="P89" s="87"/>
      <c r="Q89" s="87"/>
      <c r="R89" s="87"/>
      <c r="S89" s="87"/>
      <c r="T89" s="88"/>
      <c r="U89" s="41"/>
      <c r="V89" s="41"/>
      <c r="W89" s="41"/>
      <c r="X89" s="41"/>
      <c r="Y89" s="41"/>
      <c r="Z89" s="41"/>
      <c r="AA89" s="41"/>
      <c r="AB89" s="41"/>
      <c r="AC89" s="41"/>
      <c r="AD89" s="41"/>
      <c r="AE89" s="41"/>
      <c r="AT89" s="20" t="s">
        <v>196</v>
      </c>
      <c r="AU89" s="20" t="s">
        <v>79</v>
      </c>
    </row>
    <row r="90" s="2" customFormat="1">
      <c r="A90" s="41"/>
      <c r="B90" s="42"/>
      <c r="C90" s="43"/>
      <c r="D90" s="230" t="s">
        <v>197</v>
      </c>
      <c r="E90" s="43"/>
      <c r="F90" s="235" t="s">
        <v>299</v>
      </c>
      <c r="G90" s="43"/>
      <c r="H90" s="43"/>
      <c r="I90" s="232"/>
      <c r="J90" s="43"/>
      <c r="K90" s="43"/>
      <c r="L90" s="47"/>
      <c r="M90" s="233"/>
      <c r="N90" s="234"/>
      <c r="O90" s="87"/>
      <c r="P90" s="87"/>
      <c r="Q90" s="87"/>
      <c r="R90" s="87"/>
      <c r="S90" s="87"/>
      <c r="T90" s="88"/>
      <c r="U90" s="41"/>
      <c r="V90" s="41"/>
      <c r="W90" s="41"/>
      <c r="X90" s="41"/>
      <c r="Y90" s="41"/>
      <c r="Z90" s="41"/>
      <c r="AA90" s="41"/>
      <c r="AB90" s="41"/>
      <c r="AC90" s="41"/>
      <c r="AD90" s="41"/>
      <c r="AE90" s="41"/>
      <c r="AT90" s="20" t="s">
        <v>197</v>
      </c>
      <c r="AU90" s="20" t="s">
        <v>79</v>
      </c>
    </row>
    <row r="91" s="2" customFormat="1" ht="33" customHeight="1">
      <c r="A91" s="41"/>
      <c r="B91" s="42"/>
      <c r="C91" s="264" t="s">
        <v>313</v>
      </c>
      <c r="D91" s="277" t="s">
        <v>184</v>
      </c>
      <c r="E91" s="266" t="s">
        <v>314</v>
      </c>
      <c r="F91" s="267" t="s">
        <v>315</v>
      </c>
      <c r="G91" s="268" t="s">
        <v>302</v>
      </c>
      <c r="H91" s="269">
        <v>1</v>
      </c>
      <c r="I91" s="270"/>
      <c r="J91" s="271">
        <f>ROUND(I91*H91,2)</f>
        <v>0</v>
      </c>
      <c r="K91" s="267" t="s">
        <v>19</v>
      </c>
      <c r="L91" s="272"/>
      <c r="M91" s="273" t="s">
        <v>19</v>
      </c>
      <c r="N91" s="274" t="s">
        <v>43</v>
      </c>
      <c r="O91" s="87"/>
      <c r="P91" s="226">
        <f>O91*H91</f>
        <v>0</v>
      </c>
      <c r="Q91" s="226">
        <v>0</v>
      </c>
      <c r="R91" s="226">
        <f>Q91*H91</f>
        <v>0</v>
      </c>
      <c r="S91" s="226">
        <v>0</v>
      </c>
      <c r="T91" s="227">
        <f>S91*H91</f>
        <v>0</v>
      </c>
      <c r="U91" s="41"/>
      <c r="V91" s="41"/>
      <c r="W91" s="41"/>
      <c r="X91" s="41"/>
      <c r="Y91" s="41"/>
      <c r="Z91" s="41"/>
      <c r="AA91" s="41"/>
      <c r="AB91" s="41"/>
      <c r="AC91" s="41"/>
      <c r="AD91" s="41"/>
      <c r="AE91" s="41"/>
      <c r="AR91" s="228" t="s">
        <v>241</v>
      </c>
      <c r="AT91" s="228" t="s">
        <v>184</v>
      </c>
      <c r="AU91" s="228" t="s">
        <v>79</v>
      </c>
      <c r="AY91" s="20" t="s">
        <v>186</v>
      </c>
      <c r="BE91" s="229">
        <f>IF(N91="základní",J91,0)</f>
        <v>0</v>
      </c>
      <c r="BF91" s="229">
        <f>IF(N91="snížená",J91,0)</f>
        <v>0</v>
      </c>
      <c r="BG91" s="229">
        <f>IF(N91="zákl. přenesená",J91,0)</f>
        <v>0</v>
      </c>
      <c r="BH91" s="229">
        <f>IF(N91="sníž. přenesená",J91,0)</f>
        <v>0</v>
      </c>
      <c r="BI91" s="229">
        <f>IF(N91="nulová",J91,0)</f>
        <v>0</v>
      </c>
      <c r="BJ91" s="20" t="s">
        <v>79</v>
      </c>
      <c r="BK91" s="229">
        <f>ROUND(I91*H91,2)</f>
        <v>0</v>
      </c>
      <c r="BL91" s="20" t="s">
        <v>226</v>
      </c>
      <c r="BM91" s="228" t="s">
        <v>316</v>
      </c>
    </row>
    <row r="92" s="2" customFormat="1">
      <c r="A92" s="41"/>
      <c r="B92" s="42"/>
      <c r="C92" s="43"/>
      <c r="D92" s="230" t="s">
        <v>196</v>
      </c>
      <c r="E92" s="43"/>
      <c r="F92" s="231" t="s">
        <v>317</v>
      </c>
      <c r="G92" s="43"/>
      <c r="H92" s="43"/>
      <c r="I92" s="232"/>
      <c r="J92" s="43"/>
      <c r="K92" s="43"/>
      <c r="L92" s="47"/>
      <c r="M92" s="233"/>
      <c r="N92" s="234"/>
      <c r="O92" s="87"/>
      <c r="P92" s="87"/>
      <c r="Q92" s="87"/>
      <c r="R92" s="87"/>
      <c r="S92" s="87"/>
      <c r="T92" s="88"/>
      <c r="U92" s="41"/>
      <c r="V92" s="41"/>
      <c r="W92" s="41"/>
      <c r="X92" s="41"/>
      <c r="Y92" s="41"/>
      <c r="Z92" s="41"/>
      <c r="AA92" s="41"/>
      <c r="AB92" s="41"/>
      <c r="AC92" s="41"/>
      <c r="AD92" s="41"/>
      <c r="AE92" s="41"/>
      <c r="AT92" s="20" t="s">
        <v>196</v>
      </c>
      <c r="AU92" s="20" t="s">
        <v>79</v>
      </c>
    </row>
    <row r="93" s="2" customFormat="1">
      <c r="A93" s="41"/>
      <c r="B93" s="42"/>
      <c r="C93" s="43"/>
      <c r="D93" s="230" t="s">
        <v>197</v>
      </c>
      <c r="E93" s="43"/>
      <c r="F93" s="235" t="s">
        <v>299</v>
      </c>
      <c r="G93" s="43"/>
      <c r="H93" s="43"/>
      <c r="I93" s="232"/>
      <c r="J93" s="43"/>
      <c r="K93" s="43"/>
      <c r="L93" s="47"/>
      <c r="M93" s="236"/>
      <c r="N93" s="237"/>
      <c r="O93" s="238"/>
      <c r="P93" s="238"/>
      <c r="Q93" s="238"/>
      <c r="R93" s="238"/>
      <c r="S93" s="238"/>
      <c r="T93" s="239"/>
      <c r="U93" s="41"/>
      <c r="V93" s="41"/>
      <c r="W93" s="41"/>
      <c r="X93" s="41"/>
      <c r="Y93" s="41"/>
      <c r="Z93" s="41"/>
      <c r="AA93" s="41"/>
      <c r="AB93" s="41"/>
      <c r="AC93" s="41"/>
      <c r="AD93" s="41"/>
      <c r="AE93" s="41"/>
      <c r="AT93" s="20" t="s">
        <v>197</v>
      </c>
      <c r="AU93" s="20" t="s">
        <v>79</v>
      </c>
    </row>
    <row r="94" s="2" customFormat="1" ht="6.96" customHeight="1">
      <c r="A94" s="41"/>
      <c r="B94" s="62"/>
      <c r="C94" s="63"/>
      <c r="D94" s="63"/>
      <c r="E94" s="63"/>
      <c r="F94" s="63"/>
      <c r="G94" s="63"/>
      <c r="H94" s="63"/>
      <c r="I94" s="63"/>
      <c r="J94" s="63"/>
      <c r="K94" s="63"/>
      <c r="L94" s="47"/>
      <c r="M94" s="41"/>
      <c r="O94" s="41"/>
      <c r="P94" s="41"/>
      <c r="Q94" s="41"/>
      <c r="R94" s="41"/>
      <c r="S94" s="41"/>
      <c r="T94" s="41"/>
      <c r="U94" s="41"/>
      <c r="V94" s="41"/>
      <c r="W94" s="41"/>
      <c r="X94" s="41"/>
      <c r="Y94" s="41"/>
      <c r="Z94" s="41"/>
      <c r="AA94" s="41"/>
      <c r="AB94" s="41"/>
      <c r="AC94" s="41"/>
      <c r="AD94" s="41"/>
      <c r="AE94" s="41"/>
    </row>
  </sheetData>
  <sheetProtection sheet="1" autoFilter="0" formatColumns="0" formatRows="0" objects="1" scenarios="1" spinCount="100000" saltValue="h98xPyA/oeqbPRKXS94m7lxtuPnKhcirr3qIz1+4+1ptFO9NOjm4zQGwl63DoswC3Q8qhsatSil9iHVb3DFErg==" hashValue="udpW6Q9f8NYDaWK1oPzLM8WXC5CutEHYNdTALaQov1ZP7zLDf0uRVBDv30/atenKKaD80JrGiOA2Z2kZkoqnzg==" algorithmName="SHA-512" password="B0C9"/>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102</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318</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ROUND(J86,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ROUND((SUM(BE86:BE91)),  2)</f>
        <v>0</v>
      </c>
      <c r="G35" s="41"/>
      <c r="H35" s="41"/>
      <c r="I35" s="161">
        <v>0.20999999999999999</v>
      </c>
      <c r="J35" s="160">
        <f>ROUND(((SUM(BE86:BE91))*I35),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ROUND((SUM(BF86:BF91)),  2)</f>
        <v>0</v>
      </c>
      <c r="G36" s="41"/>
      <c r="H36" s="41"/>
      <c r="I36" s="161">
        <v>0.12</v>
      </c>
      <c r="J36" s="160">
        <f>ROUND(((SUM(BF86:BF91))*I36),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ROUND((SUM(BG86:BG91)),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ROUND((SUM(BH86:BH91)),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ROUND((SUM(BI86:BI91)),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SO 501 - Stavební připravenost pro úpravu produktovodu do LPH 1</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J86</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319</v>
      </c>
      <c r="E64" s="181"/>
      <c r="F64" s="181"/>
      <c r="G64" s="181"/>
      <c r="H64" s="181"/>
      <c r="I64" s="181"/>
      <c r="J64" s="182">
        <f>J87</f>
        <v>0</v>
      </c>
      <c r="K64" s="179"/>
      <c r="L64" s="183"/>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171</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173" t="str">
        <f>E7</f>
        <v>Práce a dodávky specifikované v Dodatku č.3 k Dílu IV. dokumentace MVS</v>
      </c>
      <c r="F74" s="35"/>
      <c r="G74" s="35"/>
      <c r="H74" s="35"/>
      <c r="I74" s="43"/>
      <c r="J74" s="43"/>
      <c r="K74" s="43"/>
      <c r="L74" s="148"/>
      <c r="S74" s="41"/>
      <c r="T74" s="41"/>
      <c r="U74" s="41"/>
      <c r="V74" s="41"/>
      <c r="W74" s="41"/>
      <c r="X74" s="41"/>
      <c r="Y74" s="41"/>
      <c r="Z74" s="41"/>
      <c r="AA74" s="41"/>
      <c r="AB74" s="41"/>
      <c r="AC74" s="41"/>
      <c r="AD74" s="41"/>
      <c r="AE74" s="41"/>
    </row>
    <row r="75" s="1" customFormat="1" ht="12" customHeight="1">
      <c r="B75" s="24"/>
      <c r="C75" s="35" t="s">
        <v>160</v>
      </c>
      <c r="D75" s="25"/>
      <c r="E75" s="25"/>
      <c r="F75" s="25"/>
      <c r="G75" s="25"/>
      <c r="H75" s="25"/>
      <c r="I75" s="25"/>
      <c r="J75" s="25"/>
      <c r="K75" s="25"/>
      <c r="L75" s="23"/>
    </row>
    <row r="76" s="2" customFormat="1" ht="16.5" customHeight="1">
      <c r="A76" s="41"/>
      <c r="B76" s="42"/>
      <c r="C76" s="43"/>
      <c r="D76" s="43"/>
      <c r="E76" s="173" t="s">
        <v>161</v>
      </c>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162</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E11</f>
        <v>SO 501 - Stavební připravenost pro úpravu produktovodu do LPH 1</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F14</f>
        <v>Letiště Čáslav</v>
      </c>
      <c r="G80" s="43"/>
      <c r="H80" s="43"/>
      <c r="I80" s="35" t="s">
        <v>23</v>
      </c>
      <c r="J80" s="75" t="str">
        <f>IF(J14="","",J14)</f>
        <v>8. 8. 2025</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E17</f>
        <v>Česká Republika - Ministerstvo obrany ČR</v>
      </c>
      <c r="G82" s="43"/>
      <c r="H82" s="43"/>
      <c r="I82" s="35" t="s">
        <v>31</v>
      </c>
      <c r="J82" s="39" t="str">
        <f>E23</f>
        <v xml:space="preserve">AGA-Letiště, s.r.o. </v>
      </c>
      <c r="K82" s="43"/>
      <c r="L82" s="148"/>
      <c r="S82" s="41"/>
      <c r="T82" s="41"/>
      <c r="U82" s="41"/>
      <c r="V82" s="41"/>
      <c r="W82" s="41"/>
      <c r="X82" s="41"/>
      <c r="Y82" s="41"/>
      <c r="Z82" s="41"/>
      <c r="AA82" s="41"/>
      <c r="AB82" s="41"/>
      <c r="AC82" s="41"/>
      <c r="AD82" s="41"/>
      <c r="AE82" s="41"/>
    </row>
    <row r="83" s="2" customFormat="1" ht="15.15" customHeight="1">
      <c r="A83" s="41"/>
      <c r="B83" s="42"/>
      <c r="C83" s="35" t="s">
        <v>29</v>
      </c>
      <c r="D83" s="43"/>
      <c r="E83" s="43"/>
      <c r="F83" s="30" t="str">
        <f>IF(E20="","",E20)</f>
        <v>Vyplň údaj</v>
      </c>
      <c r="G83" s="43"/>
      <c r="H83" s="43"/>
      <c r="I83" s="35" t="s">
        <v>34</v>
      </c>
      <c r="J83" s="39" t="str">
        <f>E26</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172</v>
      </c>
      <c r="D85" s="192" t="s">
        <v>57</v>
      </c>
      <c r="E85" s="192" t="s">
        <v>53</v>
      </c>
      <c r="F85" s="192" t="s">
        <v>54</v>
      </c>
      <c r="G85" s="192" t="s">
        <v>173</v>
      </c>
      <c r="H85" s="192" t="s">
        <v>174</v>
      </c>
      <c r="I85" s="192" t="s">
        <v>175</v>
      </c>
      <c r="J85" s="192" t="s">
        <v>167</v>
      </c>
      <c r="K85" s="193" t="s">
        <v>176</v>
      </c>
      <c r="L85" s="194"/>
      <c r="M85" s="95" t="s">
        <v>19</v>
      </c>
      <c r="N85" s="96" t="s">
        <v>42</v>
      </c>
      <c r="O85" s="96" t="s">
        <v>177</v>
      </c>
      <c r="P85" s="96" t="s">
        <v>178</v>
      </c>
      <c r="Q85" s="96" t="s">
        <v>179</v>
      </c>
      <c r="R85" s="96" t="s">
        <v>180</v>
      </c>
      <c r="S85" s="96" t="s">
        <v>181</v>
      </c>
      <c r="T85" s="97" t="s">
        <v>182</v>
      </c>
      <c r="U85" s="189"/>
      <c r="V85" s="189"/>
      <c r="W85" s="189"/>
      <c r="X85" s="189"/>
      <c r="Y85" s="189"/>
      <c r="Z85" s="189"/>
      <c r="AA85" s="189"/>
      <c r="AB85" s="189"/>
      <c r="AC85" s="189"/>
      <c r="AD85" s="189"/>
      <c r="AE85" s="189"/>
    </row>
    <row r="86" s="2" customFormat="1" ht="22.8" customHeight="1">
      <c r="A86" s="41"/>
      <c r="B86" s="42"/>
      <c r="C86" s="102" t="s">
        <v>183</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71</v>
      </c>
      <c r="AU86" s="20" t="s">
        <v>168</v>
      </c>
      <c r="BK86" s="199">
        <f>BK87</f>
        <v>0</v>
      </c>
    </row>
    <row r="87" s="12" customFormat="1" ht="25.92" customHeight="1">
      <c r="A87" s="12"/>
      <c r="B87" s="200"/>
      <c r="C87" s="201"/>
      <c r="D87" s="202" t="s">
        <v>71</v>
      </c>
      <c r="E87" s="203" t="s">
        <v>290</v>
      </c>
      <c r="F87" s="203" t="s">
        <v>320</v>
      </c>
      <c r="G87" s="201"/>
      <c r="H87" s="201"/>
      <c r="I87" s="204"/>
      <c r="J87" s="205">
        <f>BK87</f>
        <v>0</v>
      </c>
      <c r="K87" s="201"/>
      <c r="L87" s="206"/>
      <c r="M87" s="207"/>
      <c r="N87" s="208"/>
      <c r="O87" s="208"/>
      <c r="P87" s="209">
        <f>SUM(P88:P91)</f>
        <v>0</v>
      </c>
      <c r="Q87" s="208"/>
      <c r="R87" s="209">
        <f>SUM(R88:R91)</f>
        <v>0</v>
      </c>
      <c r="S87" s="208"/>
      <c r="T87" s="210">
        <f>SUM(T88:T91)</f>
        <v>0</v>
      </c>
      <c r="U87" s="12"/>
      <c r="V87" s="12"/>
      <c r="W87" s="12"/>
      <c r="X87" s="12"/>
      <c r="Y87" s="12"/>
      <c r="Z87" s="12"/>
      <c r="AA87" s="12"/>
      <c r="AB87" s="12"/>
      <c r="AC87" s="12"/>
      <c r="AD87" s="12"/>
      <c r="AE87" s="12"/>
      <c r="AR87" s="211" t="s">
        <v>79</v>
      </c>
      <c r="AT87" s="212" t="s">
        <v>71</v>
      </c>
      <c r="AU87" s="212" t="s">
        <v>72</v>
      </c>
      <c r="AY87" s="211" t="s">
        <v>186</v>
      </c>
      <c r="BK87" s="213">
        <f>SUM(BK88:BK91)</f>
        <v>0</v>
      </c>
    </row>
    <row r="88" s="2" customFormat="1" ht="16.5" customHeight="1">
      <c r="A88" s="41"/>
      <c r="B88" s="42"/>
      <c r="C88" s="216" t="s">
        <v>321</v>
      </c>
      <c r="D88" s="217" t="s">
        <v>190</v>
      </c>
      <c r="E88" s="218" t="s">
        <v>322</v>
      </c>
      <c r="F88" s="219" t="s">
        <v>323</v>
      </c>
      <c r="G88" s="220" t="s">
        <v>324</v>
      </c>
      <c r="H88" s="278"/>
      <c r="I88" s="222"/>
      <c r="J88" s="223">
        <f>ROUND(I88*H88,2)</f>
        <v>0</v>
      </c>
      <c r="K88" s="219" t="s">
        <v>19</v>
      </c>
      <c r="L88" s="47"/>
      <c r="M88" s="224" t="s">
        <v>19</v>
      </c>
      <c r="N88" s="225" t="s">
        <v>43</v>
      </c>
      <c r="O88" s="87"/>
      <c r="P88" s="226">
        <f>O88*H88</f>
        <v>0</v>
      </c>
      <c r="Q88" s="226">
        <v>0</v>
      </c>
      <c r="R88" s="226">
        <f>Q88*H88</f>
        <v>0</v>
      </c>
      <c r="S88" s="226">
        <v>0</v>
      </c>
      <c r="T88" s="227">
        <f>S88*H88</f>
        <v>0</v>
      </c>
      <c r="U88" s="41"/>
      <c r="V88" s="41"/>
      <c r="W88" s="41"/>
      <c r="X88" s="41"/>
      <c r="Y88" s="41"/>
      <c r="Z88" s="41"/>
      <c r="AA88" s="41"/>
      <c r="AB88" s="41"/>
      <c r="AC88" s="41"/>
      <c r="AD88" s="41"/>
      <c r="AE88" s="41"/>
      <c r="AR88" s="228" t="s">
        <v>226</v>
      </c>
      <c r="AT88" s="228" t="s">
        <v>190</v>
      </c>
      <c r="AU88" s="228" t="s">
        <v>79</v>
      </c>
      <c r="AY88" s="20" t="s">
        <v>186</v>
      </c>
      <c r="BE88" s="229">
        <f>IF(N88="základní",J88,0)</f>
        <v>0</v>
      </c>
      <c r="BF88" s="229">
        <f>IF(N88="snížená",J88,0)</f>
        <v>0</v>
      </c>
      <c r="BG88" s="229">
        <f>IF(N88="zákl. přenesená",J88,0)</f>
        <v>0</v>
      </c>
      <c r="BH88" s="229">
        <f>IF(N88="sníž. přenesená",J88,0)</f>
        <v>0</v>
      </c>
      <c r="BI88" s="229">
        <f>IF(N88="nulová",J88,0)</f>
        <v>0</v>
      </c>
      <c r="BJ88" s="20" t="s">
        <v>79</v>
      </c>
      <c r="BK88" s="229">
        <f>ROUND(I88*H88,2)</f>
        <v>0</v>
      </c>
      <c r="BL88" s="20" t="s">
        <v>226</v>
      </c>
      <c r="BM88" s="228" t="s">
        <v>325</v>
      </c>
    </row>
    <row r="89" s="2" customFormat="1">
      <c r="A89" s="41"/>
      <c r="B89" s="42"/>
      <c r="C89" s="43"/>
      <c r="D89" s="230" t="s">
        <v>196</v>
      </c>
      <c r="E89" s="43"/>
      <c r="F89" s="231" t="s">
        <v>323</v>
      </c>
      <c r="G89" s="43"/>
      <c r="H89" s="43"/>
      <c r="I89" s="232"/>
      <c r="J89" s="43"/>
      <c r="K89" s="43"/>
      <c r="L89" s="47"/>
      <c r="M89" s="233"/>
      <c r="N89" s="234"/>
      <c r="O89" s="87"/>
      <c r="P89" s="87"/>
      <c r="Q89" s="87"/>
      <c r="R89" s="87"/>
      <c r="S89" s="87"/>
      <c r="T89" s="88"/>
      <c r="U89" s="41"/>
      <c r="V89" s="41"/>
      <c r="W89" s="41"/>
      <c r="X89" s="41"/>
      <c r="Y89" s="41"/>
      <c r="Z89" s="41"/>
      <c r="AA89" s="41"/>
      <c r="AB89" s="41"/>
      <c r="AC89" s="41"/>
      <c r="AD89" s="41"/>
      <c r="AE89" s="41"/>
      <c r="AT89" s="20" t="s">
        <v>196</v>
      </c>
      <c r="AU89" s="20" t="s">
        <v>79</v>
      </c>
    </row>
    <row r="90" s="2" customFormat="1" ht="16.5" customHeight="1">
      <c r="A90" s="41"/>
      <c r="B90" s="42"/>
      <c r="C90" s="216" t="s">
        <v>326</v>
      </c>
      <c r="D90" s="275" t="s">
        <v>190</v>
      </c>
      <c r="E90" s="218" t="s">
        <v>327</v>
      </c>
      <c r="F90" s="219" t="s">
        <v>328</v>
      </c>
      <c r="G90" s="220" t="s">
        <v>324</v>
      </c>
      <c r="H90" s="278"/>
      <c r="I90" s="222"/>
      <c r="J90" s="223">
        <f>ROUND(I90*H90,2)</f>
        <v>0</v>
      </c>
      <c r="K90" s="219" t="s">
        <v>19</v>
      </c>
      <c r="L90" s="47"/>
      <c r="M90" s="224" t="s">
        <v>19</v>
      </c>
      <c r="N90" s="225" t="s">
        <v>43</v>
      </c>
      <c r="O90" s="87"/>
      <c r="P90" s="226">
        <f>O90*H90</f>
        <v>0</v>
      </c>
      <c r="Q90" s="226">
        <v>0</v>
      </c>
      <c r="R90" s="226">
        <f>Q90*H90</f>
        <v>0</v>
      </c>
      <c r="S90" s="226">
        <v>0</v>
      </c>
      <c r="T90" s="227">
        <f>S90*H90</f>
        <v>0</v>
      </c>
      <c r="U90" s="41"/>
      <c r="V90" s="41"/>
      <c r="W90" s="41"/>
      <c r="X90" s="41"/>
      <c r="Y90" s="41"/>
      <c r="Z90" s="41"/>
      <c r="AA90" s="41"/>
      <c r="AB90" s="41"/>
      <c r="AC90" s="41"/>
      <c r="AD90" s="41"/>
      <c r="AE90" s="41"/>
      <c r="AR90" s="228" t="s">
        <v>226</v>
      </c>
      <c r="AT90" s="228" t="s">
        <v>190</v>
      </c>
      <c r="AU90" s="228" t="s">
        <v>79</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226</v>
      </c>
      <c r="BM90" s="228" t="s">
        <v>329</v>
      </c>
    </row>
    <row r="91" s="2" customFormat="1">
      <c r="A91" s="41"/>
      <c r="B91" s="42"/>
      <c r="C91" s="43"/>
      <c r="D91" s="230" t="s">
        <v>196</v>
      </c>
      <c r="E91" s="43"/>
      <c r="F91" s="231" t="s">
        <v>328</v>
      </c>
      <c r="G91" s="43"/>
      <c r="H91" s="43"/>
      <c r="I91" s="232"/>
      <c r="J91" s="43"/>
      <c r="K91" s="43"/>
      <c r="L91" s="47"/>
      <c r="M91" s="236"/>
      <c r="N91" s="237"/>
      <c r="O91" s="238"/>
      <c r="P91" s="238"/>
      <c r="Q91" s="238"/>
      <c r="R91" s="238"/>
      <c r="S91" s="238"/>
      <c r="T91" s="239"/>
      <c r="U91" s="41"/>
      <c r="V91" s="41"/>
      <c r="W91" s="41"/>
      <c r="X91" s="41"/>
      <c r="Y91" s="41"/>
      <c r="Z91" s="41"/>
      <c r="AA91" s="41"/>
      <c r="AB91" s="41"/>
      <c r="AC91" s="41"/>
      <c r="AD91" s="41"/>
      <c r="AE91" s="41"/>
      <c r="AT91" s="20" t="s">
        <v>196</v>
      </c>
      <c r="AU91" s="20" t="s">
        <v>79</v>
      </c>
    </row>
    <row r="92" s="2" customFormat="1" ht="6.96" customHeight="1">
      <c r="A92" s="41"/>
      <c r="B92" s="62"/>
      <c r="C92" s="63"/>
      <c r="D92" s="63"/>
      <c r="E92" s="63"/>
      <c r="F92" s="63"/>
      <c r="G92" s="63"/>
      <c r="H92" s="63"/>
      <c r="I92" s="63"/>
      <c r="J92" s="63"/>
      <c r="K92" s="63"/>
      <c r="L92" s="47"/>
      <c r="M92" s="41"/>
      <c r="O92" s="41"/>
      <c r="P92" s="41"/>
      <c r="Q92" s="41"/>
      <c r="R92" s="41"/>
      <c r="S92" s="41"/>
      <c r="T92" s="41"/>
      <c r="U92" s="41"/>
      <c r="V92" s="41"/>
      <c r="W92" s="41"/>
      <c r="X92" s="41"/>
      <c r="Y92" s="41"/>
      <c r="Z92" s="41"/>
      <c r="AA92" s="41"/>
      <c r="AB92" s="41"/>
      <c r="AC92" s="41"/>
      <c r="AD92" s="41"/>
      <c r="AE92" s="41"/>
    </row>
  </sheetData>
  <sheetProtection sheet="1" autoFilter="0" formatColumns="0" formatRows="0" objects="1" scenarios="1" spinCount="100000" saltValue="zD0yI9/OwEJxxowki9CwS3lBzLizlmfBbHLm3V/txY15hENi814NCiD4H30dcfBgC/vLg/ApXKCRXRZs07ic5A==" hashValue="FxgMnnkQUNGnKTLOW+0QkEjm3xsqrpvh9T2UT5bPEpuTa1qXJhqneaMEgGpZUCxA3PBo+utDbNFarW66NfFhrA==" algorithmName="SHA-512" password="B0C9"/>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105</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30" customHeight="1">
      <c r="A11" s="41"/>
      <c r="B11" s="47"/>
      <c r="C11" s="41"/>
      <c r="D11" s="41"/>
      <c r="E11" s="149" t="s">
        <v>330</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ROUND(J87,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ROUND((SUM(BE87:BE121)),  2)</f>
        <v>0</v>
      </c>
      <c r="G35" s="41"/>
      <c r="H35" s="41"/>
      <c r="I35" s="161">
        <v>0.20999999999999999</v>
      </c>
      <c r="J35" s="160">
        <f>ROUND(((SUM(BE87:BE121))*I35),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ROUND((SUM(BF87:BF121)),  2)</f>
        <v>0</v>
      </c>
      <c r="G36" s="41"/>
      <c r="H36" s="41"/>
      <c r="I36" s="161">
        <v>0.12</v>
      </c>
      <c r="J36" s="160">
        <f>ROUND(((SUM(BF87:BF121))*I36),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ROUND((SUM(BG87:BG121)),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ROUND((SUM(BH87:BH121)),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ROUND((SUM(BI87:BI121)),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30" customHeight="1">
      <c r="A54" s="41"/>
      <c r="B54" s="42"/>
      <c r="C54" s="43"/>
      <c r="D54" s="43"/>
      <c r="E54" s="72" t="str">
        <f>E11</f>
        <v>SO 703_100, 200 - Sklad kyslíku vč. nádrží a související technologie - Stavební řešení, Konstrukční řešení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J87</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331</v>
      </c>
      <c r="E64" s="181"/>
      <c r="F64" s="181"/>
      <c r="G64" s="181"/>
      <c r="H64" s="181"/>
      <c r="I64" s="181"/>
      <c r="J64" s="182">
        <f>J88</f>
        <v>0</v>
      </c>
      <c r="K64" s="179"/>
      <c r="L64" s="183"/>
      <c r="S64" s="9"/>
      <c r="T64" s="9"/>
      <c r="U64" s="9"/>
      <c r="V64" s="9"/>
      <c r="W64" s="9"/>
      <c r="X64" s="9"/>
      <c r="Y64" s="9"/>
      <c r="Z64" s="9"/>
      <c r="AA64" s="9"/>
      <c r="AB64" s="9"/>
      <c r="AC64" s="9"/>
      <c r="AD64" s="9"/>
      <c r="AE64" s="9"/>
    </row>
    <row r="65" s="10" customFormat="1" ht="19.92" customHeight="1">
      <c r="A65" s="10"/>
      <c r="B65" s="184"/>
      <c r="C65" s="128"/>
      <c r="D65" s="185" t="s">
        <v>332</v>
      </c>
      <c r="E65" s="186"/>
      <c r="F65" s="186"/>
      <c r="G65" s="186"/>
      <c r="H65" s="186"/>
      <c r="I65" s="186"/>
      <c r="J65" s="187">
        <f>J89</f>
        <v>0</v>
      </c>
      <c r="K65" s="128"/>
      <c r="L65" s="188"/>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171</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6.5" customHeight="1">
      <c r="A75" s="41"/>
      <c r="B75" s="42"/>
      <c r="C75" s="43"/>
      <c r="D75" s="43"/>
      <c r="E75" s="173" t="str">
        <f>E7</f>
        <v>Práce a dodávky specifikované v Dodatku č.3 k Dílu IV. dokumentace MVS</v>
      </c>
      <c r="F75" s="35"/>
      <c r="G75" s="35"/>
      <c r="H75" s="35"/>
      <c r="I75" s="43"/>
      <c r="J75" s="43"/>
      <c r="K75" s="43"/>
      <c r="L75" s="148"/>
      <c r="S75" s="41"/>
      <c r="T75" s="41"/>
      <c r="U75" s="41"/>
      <c r="V75" s="41"/>
      <c r="W75" s="41"/>
      <c r="X75" s="41"/>
      <c r="Y75" s="41"/>
      <c r="Z75" s="41"/>
      <c r="AA75" s="41"/>
      <c r="AB75" s="41"/>
      <c r="AC75" s="41"/>
      <c r="AD75" s="41"/>
      <c r="AE75" s="41"/>
    </row>
    <row r="76" s="1" customFormat="1" ht="12" customHeight="1">
      <c r="B76" s="24"/>
      <c r="C76" s="35" t="s">
        <v>160</v>
      </c>
      <c r="D76" s="25"/>
      <c r="E76" s="25"/>
      <c r="F76" s="25"/>
      <c r="G76" s="25"/>
      <c r="H76" s="25"/>
      <c r="I76" s="25"/>
      <c r="J76" s="25"/>
      <c r="K76" s="25"/>
      <c r="L76" s="23"/>
    </row>
    <row r="77" s="2" customFormat="1" ht="16.5" customHeight="1">
      <c r="A77" s="41"/>
      <c r="B77" s="42"/>
      <c r="C77" s="43"/>
      <c r="D77" s="43"/>
      <c r="E77" s="173" t="s">
        <v>161</v>
      </c>
      <c r="F77" s="43"/>
      <c r="G77" s="43"/>
      <c r="H77" s="43"/>
      <c r="I77" s="43"/>
      <c r="J77" s="43"/>
      <c r="K77" s="43"/>
      <c r="L77" s="148"/>
      <c r="S77" s="41"/>
      <c r="T77" s="41"/>
      <c r="U77" s="41"/>
      <c r="V77" s="41"/>
      <c r="W77" s="41"/>
      <c r="X77" s="41"/>
      <c r="Y77" s="41"/>
      <c r="Z77" s="41"/>
      <c r="AA77" s="41"/>
      <c r="AB77" s="41"/>
      <c r="AC77" s="41"/>
      <c r="AD77" s="41"/>
      <c r="AE77" s="41"/>
    </row>
    <row r="78" s="2" customFormat="1" ht="12" customHeight="1">
      <c r="A78" s="41"/>
      <c r="B78" s="42"/>
      <c r="C78" s="35" t="s">
        <v>162</v>
      </c>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30" customHeight="1">
      <c r="A79" s="41"/>
      <c r="B79" s="42"/>
      <c r="C79" s="43"/>
      <c r="D79" s="43"/>
      <c r="E79" s="72" t="str">
        <f>E11</f>
        <v>SO 703_100, 200 - Sklad kyslíku vč. nádrží a související technologie - Stavební řešení, Konstrukční řešení</v>
      </c>
      <c r="F79" s="43"/>
      <c r="G79" s="43"/>
      <c r="H79" s="43"/>
      <c r="I79" s="43"/>
      <c r="J79" s="43"/>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21</v>
      </c>
      <c r="D81" s="43"/>
      <c r="E81" s="43"/>
      <c r="F81" s="30" t="str">
        <f>F14</f>
        <v>Letiště Čáslav</v>
      </c>
      <c r="G81" s="43"/>
      <c r="H81" s="43"/>
      <c r="I81" s="35" t="s">
        <v>23</v>
      </c>
      <c r="J81" s="75" t="str">
        <f>IF(J14="","",J14)</f>
        <v>8. 8. 2025</v>
      </c>
      <c r="K81" s="43"/>
      <c r="L81" s="148"/>
      <c r="S81" s="41"/>
      <c r="T81" s="41"/>
      <c r="U81" s="41"/>
      <c r="V81" s="41"/>
      <c r="W81" s="41"/>
      <c r="X81" s="41"/>
      <c r="Y81" s="41"/>
      <c r="Z81" s="41"/>
      <c r="AA81" s="41"/>
      <c r="AB81" s="41"/>
      <c r="AC81" s="41"/>
      <c r="AD81" s="41"/>
      <c r="AE81" s="41"/>
    </row>
    <row r="82" s="2" customFormat="1" ht="6.96"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15.15" customHeight="1">
      <c r="A83" s="41"/>
      <c r="B83" s="42"/>
      <c r="C83" s="35" t="s">
        <v>25</v>
      </c>
      <c r="D83" s="43"/>
      <c r="E83" s="43"/>
      <c r="F83" s="30" t="str">
        <f>E17</f>
        <v>Česká Republika - Ministerstvo obrany ČR</v>
      </c>
      <c r="G83" s="43"/>
      <c r="H83" s="43"/>
      <c r="I83" s="35" t="s">
        <v>31</v>
      </c>
      <c r="J83" s="39" t="str">
        <f>E23</f>
        <v xml:space="preserve">AGA-Letiště, s.r.o. </v>
      </c>
      <c r="K83" s="43"/>
      <c r="L83" s="148"/>
      <c r="S83" s="41"/>
      <c r="T83" s="41"/>
      <c r="U83" s="41"/>
      <c r="V83" s="41"/>
      <c r="W83" s="41"/>
      <c r="X83" s="41"/>
      <c r="Y83" s="41"/>
      <c r="Z83" s="41"/>
      <c r="AA83" s="41"/>
      <c r="AB83" s="41"/>
      <c r="AC83" s="41"/>
      <c r="AD83" s="41"/>
      <c r="AE83" s="41"/>
    </row>
    <row r="84" s="2" customFormat="1" ht="15.15" customHeight="1">
      <c r="A84" s="41"/>
      <c r="B84" s="42"/>
      <c r="C84" s="35" t="s">
        <v>29</v>
      </c>
      <c r="D84" s="43"/>
      <c r="E84" s="43"/>
      <c r="F84" s="30" t="str">
        <f>IF(E20="","",E20)</f>
        <v>Vyplň údaj</v>
      </c>
      <c r="G84" s="43"/>
      <c r="H84" s="43"/>
      <c r="I84" s="35" t="s">
        <v>34</v>
      </c>
      <c r="J84" s="39" t="str">
        <f>E26</f>
        <v xml:space="preserve"> </v>
      </c>
      <c r="K84" s="43"/>
      <c r="L84" s="148"/>
      <c r="S84" s="41"/>
      <c r="T84" s="41"/>
      <c r="U84" s="41"/>
      <c r="V84" s="41"/>
      <c r="W84" s="41"/>
      <c r="X84" s="41"/>
      <c r="Y84" s="41"/>
      <c r="Z84" s="41"/>
      <c r="AA84" s="41"/>
      <c r="AB84" s="41"/>
      <c r="AC84" s="41"/>
      <c r="AD84" s="41"/>
      <c r="AE84" s="41"/>
    </row>
    <row r="85" s="2" customFormat="1" ht="10.32"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11" customFormat="1" ht="29.28" customHeight="1">
      <c r="A86" s="189"/>
      <c r="B86" s="190"/>
      <c r="C86" s="191" t="s">
        <v>172</v>
      </c>
      <c r="D86" s="192" t="s">
        <v>57</v>
      </c>
      <c r="E86" s="192" t="s">
        <v>53</v>
      </c>
      <c r="F86" s="192" t="s">
        <v>54</v>
      </c>
      <c r="G86" s="192" t="s">
        <v>173</v>
      </c>
      <c r="H86" s="192" t="s">
        <v>174</v>
      </c>
      <c r="I86" s="192" t="s">
        <v>175</v>
      </c>
      <c r="J86" s="192" t="s">
        <v>167</v>
      </c>
      <c r="K86" s="193" t="s">
        <v>176</v>
      </c>
      <c r="L86" s="194"/>
      <c r="M86" s="95" t="s">
        <v>19</v>
      </c>
      <c r="N86" s="96" t="s">
        <v>42</v>
      </c>
      <c r="O86" s="96" t="s">
        <v>177</v>
      </c>
      <c r="P86" s="96" t="s">
        <v>178</v>
      </c>
      <c r="Q86" s="96" t="s">
        <v>179</v>
      </c>
      <c r="R86" s="96" t="s">
        <v>180</v>
      </c>
      <c r="S86" s="96" t="s">
        <v>181</v>
      </c>
      <c r="T86" s="97" t="s">
        <v>182</v>
      </c>
      <c r="U86" s="189"/>
      <c r="V86" s="189"/>
      <c r="W86" s="189"/>
      <c r="X86" s="189"/>
      <c r="Y86" s="189"/>
      <c r="Z86" s="189"/>
      <c r="AA86" s="189"/>
      <c r="AB86" s="189"/>
      <c r="AC86" s="189"/>
      <c r="AD86" s="189"/>
      <c r="AE86" s="189"/>
    </row>
    <row r="87" s="2" customFormat="1" ht="22.8" customHeight="1">
      <c r="A87" s="41"/>
      <c r="B87" s="42"/>
      <c r="C87" s="102" t="s">
        <v>183</v>
      </c>
      <c r="D87" s="43"/>
      <c r="E87" s="43"/>
      <c r="F87" s="43"/>
      <c r="G87" s="43"/>
      <c r="H87" s="43"/>
      <c r="I87" s="43"/>
      <c r="J87" s="195">
        <f>BK87</f>
        <v>0</v>
      </c>
      <c r="K87" s="43"/>
      <c r="L87" s="47"/>
      <c r="M87" s="98"/>
      <c r="N87" s="196"/>
      <c r="O87" s="99"/>
      <c r="P87" s="197">
        <f>P88</f>
        <v>0</v>
      </c>
      <c r="Q87" s="99"/>
      <c r="R87" s="197">
        <f>R88</f>
        <v>0</v>
      </c>
      <c r="S87" s="99"/>
      <c r="T87" s="198">
        <f>T88</f>
        <v>0</v>
      </c>
      <c r="U87" s="41"/>
      <c r="V87" s="41"/>
      <c r="W87" s="41"/>
      <c r="X87" s="41"/>
      <c r="Y87" s="41"/>
      <c r="Z87" s="41"/>
      <c r="AA87" s="41"/>
      <c r="AB87" s="41"/>
      <c r="AC87" s="41"/>
      <c r="AD87" s="41"/>
      <c r="AE87" s="41"/>
      <c r="AT87" s="20" t="s">
        <v>71</v>
      </c>
      <c r="AU87" s="20" t="s">
        <v>168</v>
      </c>
      <c r="BK87" s="199">
        <f>BK88</f>
        <v>0</v>
      </c>
    </row>
    <row r="88" s="12" customFormat="1" ht="25.92" customHeight="1">
      <c r="A88" s="12"/>
      <c r="B88" s="200"/>
      <c r="C88" s="201"/>
      <c r="D88" s="202" t="s">
        <v>71</v>
      </c>
      <c r="E88" s="203" t="s">
        <v>333</v>
      </c>
      <c r="F88" s="203" t="s">
        <v>334</v>
      </c>
      <c r="G88" s="201"/>
      <c r="H88" s="201"/>
      <c r="I88" s="204"/>
      <c r="J88" s="205">
        <f>BK88</f>
        <v>0</v>
      </c>
      <c r="K88" s="201"/>
      <c r="L88" s="206"/>
      <c r="M88" s="207"/>
      <c r="N88" s="208"/>
      <c r="O88" s="208"/>
      <c r="P88" s="209">
        <f>P89</f>
        <v>0</v>
      </c>
      <c r="Q88" s="208"/>
      <c r="R88" s="209">
        <f>R89</f>
        <v>0</v>
      </c>
      <c r="S88" s="208"/>
      <c r="T88" s="210">
        <f>T89</f>
        <v>0</v>
      </c>
      <c r="U88" s="12"/>
      <c r="V88" s="12"/>
      <c r="W88" s="12"/>
      <c r="X88" s="12"/>
      <c r="Y88" s="12"/>
      <c r="Z88" s="12"/>
      <c r="AA88" s="12"/>
      <c r="AB88" s="12"/>
      <c r="AC88" s="12"/>
      <c r="AD88" s="12"/>
      <c r="AE88" s="12"/>
      <c r="AR88" s="211" t="s">
        <v>81</v>
      </c>
      <c r="AT88" s="212" t="s">
        <v>71</v>
      </c>
      <c r="AU88" s="212" t="s">
        <v>72</v>
      </c>
      <c r="AY88" s="211" t="s">
        <v>186</v>
      </c>
      <c r="BK88" s="213">
        <f>BK89</f>
        <v>0</v>
      </c>
    </row>
    <row r="89" s="12" customFormat="1" ht="22.8" customHeight="1">
      <c r="A89" s="12"/>
      <c r="B89" s="200"/>
      <c r="C89" s="201"/>
      <c r="D89" s="202" t="s">
        <v>71</v>
      </c>
      <c r="E89" s="214" t="s">
        <v>335</v>
      </c>
      <c r="F89" s="214" t="s">
        <v>336</v>
      </c>
      <c r="G89" s="201"/>
      <c r="H89" s="201"/>
      <c r="I89" s="204"/>
      <c r="J89" s="215">
        <f>BK89</f>
        <v>0</v>
      </c>
      <c r="K89" s="201"/>
      <c r="L89" s="206"/>
      <c r="M89" s="207"/>
      <c r="N89" s="208"/>
      <c r="O89" s="208"/>
      <c r="P89" s="209">
        <f>SUM(P90:P121)</f>
        <v>0</v>
      </c>
      <c r="Q89" s="208"/>
      <c r="R89" s="209">
        <f>SUM(R90:R121)</f>
        <v>0</v>
      </c>
      <c r="S89" s="208"/>
      <c r="T89" s="210">
        <f>SUM(T90:T121)</f>
        <v>0</v>
      </c>
      <c r="U89" s="12"/>
      <c r="V89" s="12"/>
      <c r="W89" s="12"/>
      <c r="X89" s="12"/>
      <c r="Y89" s="12"/>
      <c r="Z89" s="12"/>
      <c r="AA89" s="12"/>
      <c r="AB89" s="12"/>
      <c r="AC89" s="12"/>
      <c r="AD89" s="12"/>
      <c r="AE89" s="12"/>
      <c r="AR89" s="211" t="s">
        <v>81</v>
      </c>
      <c r="AT89" s="212" t="s">
        <v>71</v>
      </c>
      <c r="AU89" s="212" t="s">
        <v>79</v>
      </c>
      <c r="AY89" s="211" t="s">
        <v>186</v>
      </c>
      <c r="BK89" s="213">
        <f>SUM(BK90:BK121)</f>
        <v>0</v>
      </c>
    </row>
    <row r="90" s="2" customFormat="1" ht="37.8" customHeight="1">
      <c r="A90" s="41"/>
      <c r="B90" s="42"/>
      <c r="C90" s="216" t="s">
        <v>337</v>
      </c>
      <c r="D90" s="217" t="s">
        <v>190</v>
      </c>
      <c r="E90" s="218" t="s">
        <v>338</v>
      </c>
      <c r="F90" s="219" t="s">
        <v>339</v>
      </c>
      <c r="G90" s="220" t="s">
        <v>302</v>
      </c>
      <c r="H90" s="221">
        <v>-2</v>
      </c>
      <c r="I90" s="222"/>
      <c r="J90" s="223">
        <f>ROUND(I90*H90,2)</f>
        <v>0</v>
      </c>
      <c r="K90" s="219" t="s">
        <v>19</v>
      </c>
      <c r="L90" s="47"/>
      <c r="M90" s="224" t="s">
        <v>19</v>
      </c>
      <c r="N90" s="225" t="s">
        <v>43</v>
      </c>
      <c r="O90" s="87"/>
      <c r="P90" s="226">
        <f>O90*H90</f>
        <v>0</v>
      </c>
      <c r="Q90" s="226">
        <v>0</v>
      </c>
      <c r="R90" s="226">
        <f>Q90*H90</f>
        <v>0</v>
      </c>
      <c r="S90" s="226">
        <v>0</v>
      </c>
      <c r="T90" s="227">
        <f>S90*H90</f>
        <v>0</v>
      </c>
      <c r="U90" s="41"/>
      <c r="V90" s="41"/>
      <c r="W90" s="41"/>
      <c r="X90" s="41"/>
      <c r="Y90" s="41"/>
      <c r="Z90" s="41"/>
      <c r="AA90" s="41"/>
      <c r="AB90" s="41"/>
      <c r="AC90" s="41"/>
      <c r="AD90" s="41"/>
      <c r="AE90" s="41"/>
      <c r="AR90" s="228" t="s">
        <v>311</v>
      </c>
      <c r="AT90" s="228" t="s">
        <v>190</v>
      </c>
      <c r="AU90" s="228" t="s">
        <v>81</v>
      </c>
      <c r="AY90" s="20" t="s">
        <v>186</v>
      </c>
      <c r="BE90" s="229">
        <f>IF(N90="základní",J90,0)</f>
        <v>0</v>
      </c>
      <c r="BF90" s="229">
        <f>IF(N90="snížená",J90,0)</f>
        <v>0</v>
      </c>
      <c r="BG90" s="229">
        <f>IF(N90="zákl. přenesená",J90,0)</f>
        <v>0</v>
      </c>
      <c r="BH90" s="229">
        <f>IF(N90="sníž. přenesená",J90,0)</f>
        <v>0</v>
      </c>
      <c r="BI90" s="229">
        <f>IF(N90="nulová",J90,0)</f>
        <v>0</v>
      </c>
      <c r="BJ90" s="20" t="s">
        <v>79</v>
      </c>
      <c r="BK90" s="229">
        <f>ROUND(I90*H90,2)</f>
        <v>0</v>
      </c>
      <c r="BL90" s="20" t="s">
        <v>311</v>
      </c>
      <c r="BM90" s="228" t="s">
        <v>340</v>
      </c>
    </row>
    <row r="91" s="2" customFormat="1">
      <c r="A91" s="41"/>
      <c r="B91" s="42"/>
      <c r="C91" s="43"/>
      <c r="D91" s="230" t="s">
        <v>196</v>
      </c>
      <c r="E91" s="43"/>
      <c r="F91" s="231" t="s">
        <v>341</v>
      </c>
      <c r="G91" s="43"/>
      <c r="H91" s="43"/>
      <c r="I91" s="232"/>
      <c r="J91" s="43"/>
      <c r="K91" s="43"/>
      <c r="L91" s="47"/>
      <c r="M91" s="233"/>
      <c r="N91" s="234"/>
      <c r="O91" s="87"/>
      <c r="P91" s="87"/>
      <c r="Q91" s="87"/>
      <c r="R91" s="87"/>
      <c r="S91" s="87"/>
      <c r="T91" s="88"/>
      <c r="U91" s="41"/>
      <c r="V91" s="41"/>
      <c r="W91" s="41"/>
      <c r="X91" s="41"/>
      <c r="Y91" s="41"/>
      <c r="Z91" s="41"/>
      <c r="AA91" s="41"/>
      <c r="AB91" s="41"/>
      <c r="AC91" s="41"/>
      <c r="AD91" s="41"/>
      <c r="AE91" s="41"/>
      <c r="AT91" s="20" t="s">
        <v>196</v>
      </c>
      <c r="AU91" s="20" t="s">
        <v>81</v>
      </c>
    </row>
    <row r="92" s="2" customFormat="1" ht="37.8" customHeight="1">
      <c r="A92" s="41"/>
      <c r="B92" s="42"/>
      <c r="C92" s="216" t="s">
        <v>342</v>
      </c>
      <c r="D92" s="275" t="s">
        <v>190</v>
      </c>
      <c r="E92" s="218" t="s">
        <v>343</v>
      </c>
      <c r="F92" s="219" t="s">
        <v>344</v>
      </c>
      <c r="G92" s="220" t="s">
        <v>302</v>
      </c>
      <c r="H92" s="221">
        <v>2</v>
      </c>
      <c r="I92" s="222"/>
      <c r="J92" s="223">
        <f>ROUND(I92*H92,2)</f>
        <v>0</v>
      </c>
      <c r="K92" s="219" t="s">
        <v>19</v>
      </c>
      <c r="L92" s="47"/>
      <c r="M92" s="224" t="s">
        <v>19</v>
      </c>
      <c r="N92" s="225" t="s">
        <v>43</v>
      </c>
      <c r="O92" s="87"/>
      <c r="P92" s="226">
        <f>O92*H92</f>
        <v>0</v>
      </c>
      <c r="Q92" s="226">
        <v>0</v>
      </c>
      <c r="R92" s="226">
        <f>Q92*H92</f>
        <v>0</v>
      </c>
      <c r="S92" s="226">
        <v>0</v>
      </c>
      <c r="T92" s="227">
        <f>S92*H92</f>
        <v>0</v>
      </c>
      <c r="U92" s="41"/>
      <c r="V92" s="41"/>
      <c r="W92" s="41"/>
      <c r="X92" s="41"/>
      <c r="Y92" s="41"/>
      <c r="Z92" s="41"/>
      <c r="AA92" s="41"/>
      <c r="AB92" s="41"/>
      <c r="AC92" s="41"/>
      <c r="AD92" s="41"/>
      <c r="AE92" s="41"/>
      <c r="AR92" s="228" t="s">
        <v>311</v>
      </c>
      <c r="AT92" s="228" t="s">
        <v>190</v>
      </c>
      <c r="AU92" s="228" t="s">
        <v>81</v>
      </c>
      <c r="AY92" s="20" t="s">
        <v>186</v>
      </c>
      <c r="BE92" s="229">
        <f>IF(N92="základní",J92,0)</f>
        <v>0</v>
      </c>
      <c r="BF92" s="229">
        <f>IF(N92="snížená",J92,0)</f>
        <v>0</v>
      </c>
      <c r="BG92" s="229">
        <f>IF(N92="zákl. přenesená",J92,0)</f>
        <v>0</v>
      </c>
      <c r="BH92" s="229">
        <f>IF(N92="sníž. přenesená",J92,0)</f>
        <v>0</v>
      </c>
      <c r="BI92" s="229">
        <f>IF(N92="nulová",J92,0)</f>
        <v>0</v>
      </c>
      <c r="BJ92" s="20" t="s">
        <v>79</v>
      </c>
      <c r="BK92" s="229">
        <f>ROUND(I92*H92,2)</f>
        <v>0</v>
      </c>
      <c r="BL92" s="20" t="s">
        <v>311</v>
      </c>
      <c r="BM92" s="228" t="s">
        <v>345</v>
      </c>
    </row>
    <row r="93" s="2" customFormat="1">
      <c r="A93" s="41"/>
      <c r="B93" s="42"/>
      <c r="C93" s="43"/>
      <c r="D93" s="230" t="s">
        <v>196</v>
      </c>
      <c r="E93" s="43"/>
      <c r="F93" s="231" t="s">
        <v>346</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196</v>
      </c>
      <c r="AU93" s="20" t="s">
        <v>81</v>
      </c>
    </row>
    <row r="94" s="2" customFormat="1" ht="37.8" customHeight="1">
      <c r="A94" s="41"/>
      <c r="B94" s="42"/>
      <c r="C94" s="216" t="s">
        <v>347</v>
      </c>
      <c r="D94" s="217" t="s">
        <v>190</v>
      </c>
      <c r="E94" s="218" t="s">
        <v>348</v>
      </c>
      <c r="F94" s="219" t="s">
        <v>339</v>
      </c>
      <c r="G94" s="220" t="s">
        <v>302</v>
      </c>
      <c r="H94" s="221">
        <v>-2</v>
      </c>
      <c r="I94" s="222"/>
      <c r="J94" s="223">
        <f>ROUND(I94*H94,2)</f>
        <v>0</v>
      </c>
      <c r="K94" s="219" t="s">
        <v>19</v>
      </c>
      <c r="L94" s="47"/>
      <c r="M94" s="224" t="s">
        <v>19</v>
      </c>
      <c r="N94" s="225" t="s">
        <v>43</v>
      </c>
      <c r="O94" s="87"/>
      <c r="P94" s="226">
        <f>O94*H94</f>
        <v>0</v>
      </c>
      <c r="Q94" s="226">
        <v>0</v>
      </c>
      <c r="R94" s="226">
        <f>Q94*H94</f>
        <v>0</v>
      </c>
      <c r="S94" s="226">
        <v>0</v>
      </c>
      <c r="T94" s="227">
        <f>S94*H94</f>
        <v>0</v>
      </c>
      <c r="U94" s="41"/>
      <c r="V94" s="41"/>
      <c r="W94" s="41"/>
      <c r="X94" s="41"/>
      <c r="Y94" s="41"/>
      <c r="Z94" s="41"/>
      <c r="AA94" s="41"/>
      <c r="AB94" s="41"/>
      <c r="AC94" s="41"/>
      <c r="AD94" s="41"/>
      <c r="AE94" s="41"/>
      <c r="AR94" s="228" t="s">
        <v>311</v>
      </c>
      <c r="AT94" s="228" t="s">
        <v>190</v>
      </c>
      <c r="AU94" s="228" t="s">
        <v>81</v>
      </c>
      <c r="AY94" s="20" t="s">
        <v>186</v>
      </c>
      <c r="BE94" s="229">
        <f>IF(N94="základní",J94,0)</f>
        <v>0</v>
      </c>
      <c r="BF94" s="229">
        <f>IF(N94="snížená",J94,0)</f>
        <v>0</v>
      </c>
      <c r="BG94" s="229">
        <f>IF(N94="zákl. přenesená",J94,0)</f>
        <v>0</v>
      </c>
      <c r="BH94" s="229">
        <f>IF(N94="sníž. přenesená",J94,0)</f>
        <v>0</v>
      </c>
      <c r="BI94" s="229">
        <f>IF(N94="nulová",J94,0)</f>
        <v>0</v>
      </c>
      <c r="BJ94" s="20" t="s">
        <v>79</v>
      </c>
      <c r="BK94" s="229">
        <f>ROUND(I94*H94,2)</f>
        <v>0</v>
      </c>
      <c r="BL94" s="20" t="s">
        <v>311</v>
      </c>
      <c r="BM94" s="228" t="s">
        <v>349</v>
      </c>
    </row>
    <row r="95" s="2" customFormat="1">
      <c r="A95" s="41"/>
      <c r="B95" s="42"/>
      <c r="C95" s="43"/>
      <c r="D95" s="230" t="s">
        <v>196</v>
      </c>
      <c r="E95" s="43"/>
      <c r="F95" s="231" t="s">
        <v>341</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196</v>
      </c>
      <c r="AU95" s="20" t="s">
        <v>81</v>
      </c>
    </row>
    <row r="96" s="2" customFormat="1" ht="37.8" customHeight="1">
      <c r="A96" s="41"/>
      <c r="B96" s="42"/>
      <c r="C96" s="216" t="s">
        <v>350</v>
      </c>
      <c r="D96" s="275" t="s">
        <v>190</v>
      </c>
      <c r="E96" s="218" t="s">
        <v>351</v>
      </c>
      <c r="F96" s="219" t="s">
        <v>344</v>
      </c>
      <c r="G96" s="220" t="s">
        <v>302</v>
      </c>
      <c r="H96" s="221">
        <v>2</v>
      </c>
      <c r="I96" s="222"/>
      <c r="J96" s="223">
        <f>ROUND(I96*H96,2)</f>
        <v>0</v>
      </c>
      <c r="K96" s="219" t="s">
        <v>19</v>
      </c>
      <c r="L96" s="47"/>
      <c r="M96" s="224" t="s">
        <v>19</v>
      </c>
      <c r="N96" s="225" t="s">
        <v>43</v>
      </c>
      <c r="O96" s="87"/>
      <c r="P96" s="226">
        <f>O96*H96</f>
        <v>0</v>
      </c>
      <c r="Q96" s="226">
        <v>0</v>
      </c>
      <c r="R96" s="226">
        <f>Q96*H96</f>
        <v>0</v>
      </c>
      <c r="S96" s="226">
        <v>0</v>
      </c>
      <c r="T96" s="227">
        <f>S96*H96</f>
        <v>0</v>
      </c>
      <c r="U96" s="41"/>
      <c r="V96" s="41"/>
      <c r="W96" s="41"/>
      <c r="X96" s="41"/>
      <c r="Y96" s="41"/>
      <c r="Z96" s="41"/>
      <c r="AA96" s="41"/>
      <c r="AB96" s="41"/>
      <c r="AC96" s="41"/>
      <c r="AD96" s="41"/>
      <c r="AE96" s="41"/>
      <c r="AR96" s="228" t="s">
        <v>311</v>
      </c>
      <c r="AT96" s="228" t="s">
        <v>190</v>
      </c>
      <c r="AU96" s="228" t="s">
        <v>81</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311</v>
      </c>
      <c r="BM96" s="228" t="s">
        <v>352</v>
      </c>
    </row>
    <row r="97" s="2" customFormat="1">
      <c r="A97" s="41"/>
      <c r="B97" s="42"/>
      <c r="C97" s="43"/>
      <c r="D97" s="230" t="s">
        <v>196</v>
      </c>
      <c r="E97" s="43"/>
      <c r="F97" s="231" t="s">
        <v>346</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81</v>
      </c>
    </row>
    <row r="98" s="2" customFormat="1" ht="37.8" customHeight="1">
      <c r="A98" s="41"/>
      <c r="B98" s="42"/>
      <c r="C98" s="216" t="s">
        <v>353</v>
      </c>
      <c r="D98" s="217" t="s">
        <v>190</v>
      </c>
      <c r="E98" s="218" t="s">
        <v>354</v>
      </c>
      <c r="F98" s="219" t="s">
        <v>339</v>
      </c>
      <c r="G98" s="220" t="s">
        <v>302</v>
      </c>
      <c r="H98" s="221">
        <v>-1</v>
      </c>
      <c r="I98" s="222"/>
      <c r="J98" s="223">
        <f>ROUND(I98*H98,2)</f>
        <v>0</v>
      </c>
      <c r="K98" s="219" t="s">
        <v>19</v>
      </c>
      <c r="L98" s="47"/>
      <c r="M98" s="224" t="s">
        <v>19</v>
      </c>
      <c r="N98" s="225" t="s">
        <v>43</v>
      </c>
      <c r="O98" s="87"/>
      <c r="P98" s="226">
        <f>O98*H98</f>
        <v>0</v>
      </c>
      <c r="Q98" s="226">
        <v>0</v>
      </c>
      <c r="R98" s="226">
        <f>Q98*H98</f>
        <v>0</v>
      </c>
      <c r="S98" s="226">
        <v>0</v>
      </c>
      <c r="T98" s="227">
        <f>S98*H98</f>
        <v>0</v>
      </c>
      <c r="U98" s="41"/>
      <c r="V98" s="41"/>
      <c r="W98" s="41"/>
      <c r="X98" s="41"/>
      <c r="Y98" s="41"/>
      <c r="Z98" s="41"/>
      <c r="AA98" s="41"/>
      <c r="AB98" s="41"/>
      <c r="AC98" s="41"/>
      <c r="AD98" s="41"/>
      <c r="AE98" s="41"/>
      <c r="AR98" s="228" t="s">
        <v>311</v>
      </c>
      <c r="AT98" s="228" t="s">
        <v>190</v>
      </c>
      <c r="AU98" s="228" t="s">
        <v>81</v>
      </c>
      <c r="AY98" s="20" t="s">
        <v>186</v>
      </c>
      <c r="BE98" s="229">
        <f>IF(N98="základní",J98,0)</f>
        <v>0</v>
      </c>
      <c r="BF98" s="229">
        <f>IF(N98="snížená",J98,0)</f>
        <v>0</v>
      </c>
      <c r="BG98" s="229">
        <f>IF(N98="zákl. přenesená",J98,0)</f>
        <v>0</v>
      </c>
      <c r="BH98" s="229">
        <f>IF(N98="sníž. přenesená",J98,0)</f>
        <v>0</v>
      </c>
      <c r="BI98" s="229">
        <f>IF(N98="nulová",J98,0)</f>
        <v>0</v>
      </c>
      <c r="BJ98" s="20" t="s">
        <v>79</v>
      </c>
      <c r="BK98" s="229">
        <f>ROUND(I98*H98,2)</f>
        <v>0</v>
      </c>
      <c r="BL98" s="20" t="s">
        <v>311</v>
      </c>
      <c r="BM98" s="228" t="s">
        <v>355</v>
      </c>
    </row>
    <row r="99" s="2" customFormat="1">
      <c r="A99" s="41"/>
      <c r="B99" s="42"/>
      <c r="C99" s="43"/>
      <c r="D99" s="230" t="s">
        <v>196</v>
      </c>
      <c r="E99" s="43"/>
      <c r="F99" s="231" t="s">
        <v>341</v>
      </c>
      <c r="G99" s="43"/>
      <c r="H99" s="43"/>
      <c r="I99" s="232"/>
      <c r="J99" s="43"/>
      <c r="K99" s="43"/>
      <c r="L99" s="47"/>
      <c r="M99" s="233"/>
      <c r="N99" s="234"/>
      <c r="O99" s="87"/>
      <c r="P99" s="87"/>
      <c r="Q99" s="87"/>
      <c r="R99" s="87"/>
      <c r="S99" s="87"/>
      <c r="T99" s="88"/>
      <c r="U99" s="41"/>
      <c r="V99" s="41"/>
      <c r="W99" s="41"/>
      <c r="X99" s="41"/>
      <c r="Y99" s="41"/>
      <c r="Z99" s="41"/>
      <c r="AA99" s="41"/>
      <c r="AB99" s="41"/>
      <c r="AC99" s="41"/>
      <c r="AD99" s="41"/>
      <c r="AE99" s="41"/>
      <c r="AT99" s="20" t="s">
        <v>196</v>
      </c>
      <c r="AU99" s="20" t="s">
        <v>81</v>
      </c>
    </row>
    <row r="100" s="2" customFormat="1" ht="37.8" customHeight="1">
      <c r="A100" s="41"/>
      <c r="B100" s="42"/>
      <c r="C100" s="216" t="s">
        <v>356</v>
      </c>
      <c r="D100" s="275" t="s">
        <v>190</v>
      </c>
      <c r="E100" s="218" t="s">
        <v>357</v>
      </c>
      <c r="F100" s="219" t="s">
        <v>344</v>
      </c>
      <c r="G100" s="220" t="s">
        <v>302</v>
      </c>
      <c r="H100" s="221">
        <v>1</v>
      </c>
      <c r="I100" s="222"/>
      <c r="J100" s="223">
        <f>ROUND(I100*H100,2)</f>
        <v>0</v>
      </c>
      <c r="K100" s="219" t="s">
        <v>19</v>
      </c>
      <c r="L100" s="47"/>
      <c r="M100" s="224" t="s">
        <v>19</v>
      </c>
      <c r="N100" s="225" t="s">
        <v>43</v>
      </c>
      <c r="O100" s="87"/>
      <c r="P100" s="226">
        <f>O100*H100</f>
        <v>0</v>
      </c>
      <c r="Q100" s="226">
        <v>0</v>
      </c>
      <c r="R100" s="226">
        <f>Q100*H100</f>
        <v>0</v>
      </c>
      <c r="S100" s="226">
        <v>0</v>
      </c>
      <c r="T100" s="227">
        <f>S100*H100</f>
        <v>0</v>
      </c>
      <c r="U100" s="41"/>
      <c r="V100" s="41"/>
      <c r="W100" s="41"/>
      <c r="X100" s="41"/>
      <c r="Y100" s="41"/>
      <c r="Z100" s="41"/>
      <c r="AA100" s="41"/>
      <c r="AB100" s="41"/>
      <c r="AC100" s="41"/>
      <c r="AD100" s="41"/>
      <c r="AE100" s="41"/>
      <c r="AR100" s="228" t="s">
        <v>311</v>
      </c>
      <c r="AT100" s="228" t="s">
        <v>190</v>
      </c>
      <c r="AU100" s="228" t="s">
        <v>81</v>
      </c>
      <c r="AY100" s="20" t="s">
        <v>186</v>
      </c>
      <c r="BE100" s="229">
        <f>IF(N100="základní",J100,0)</f>
        <v>0</v>
      </c>
      <c r="BF100" s="229">
        <f>IF(N100="snížená",J100,0)</f>
        <v>0</v>
      </c>
      <c r="BG100" s="229">
        <f>IF(N100="zákl. přenesená",J100,0)</f>
        <v>0</v>
      </c>
      <c r="BH100" s="229">
        <f>IF(N100="sníž. přenesená",J100,0)</f>
        <v>0</v>
      </c>
      <c r="BI100" s="229">
        <f>IF(N100="nulová",J100,0)</f>
        <v>0</v>
      </c>
      <c r="BJ100" s="20" t="s">
        <v>79</v>
      </c>
      <c r="BK100" s="229">
        <f>ROUND(I100*H100,2)</f>
        <v>0</v>
      </c>
      <c r="BL100" s="20" t="s">
        <v>311</v>
      </c>
      <c r="BM100" s="228" t="s">
        <v>358</v>
      </c>
    </row>
    <row r="101" s="2" customFormat="1">
      <c r="A101" s="41"/>
      <c r="B101" s="42"/>
      <c r="C101" s="43"/>
      <c r="D101" s="230" t="s">
        <v>196</v>
      </c>
      <c r="E101" s="43"/>
      <c r="F101" s="231" t="s">
        <v>346</v>
      </c>
      <c r="G101" s="43"/>
      <c r="H101" s="43"/>
      <c r="I101" s="232"/>
      <c r="J101" s="43"/>
      <c r="K101" s="43"/>
      <c r="L101" s="47"/>
      <c r="M101" s="233"/>
      <c r="N101" s="234"/>
      <c r="O101" s="87"/>
      <c r="P101" s="87"/>
      <c r="Q101" s="87"/>
      <c r="R101" s="87"/>
      <c r="S101" s="87"/>
      <c r="T101" s="88"/>
      <c r="U101" s="41"/>
      <c r="V101" s="41"/>
      <c r="W101" s="41"/>
      <c r="X101" s="41"/>
      <c r="Y101" s="41"/>
      <c r="Z101" s="41"/>
      <c r="AA101" s="41"/>
      <c r="AB101" s="41"/>
      <c r="AC101" s="41"/>
      <c r="AD101" s="41"/>
      <c r="AE101" s="41"/>
      <c r="AT101" s="20" t="s">
        <v>196</v>
      </c>
      <c r="AU101" s="20" t="s">
        <v>81</v>
      </c>
    </row>
    <row r="102" s="2" customFormat="1" ht="37.8" customHeight="1">
      <c r="A102" s="41"/>
      <c r="B102" s="42"/>
      <c r="C102" s="216" t="s">
        <v>359</v>
      </c>
      <c r="D102" s="217" t="s">
        <v>190</v>
      </c>
      <c r="E102" s="218" t="s">
        <v>360</v>
      </c>
      <c r="F102" s="219" t="s">
        <v>339</v>
      </c>
      <c r="G102" s="220" t="s">
        <v>302</v>
      </c>
      <c r="H102" s="221">
        <v>-1</v>
      </c>
      <c r="I102" s="222"/>
      <c r="J102" s="223">
        <f>ROUND(I102*H102,2)</f>
        <v>0</v>
      </c>
      <c r="K102" s="219" t="s">
        <v>19</v>
      </c>
      <c r="L102" s="47"/>
      <c r="M102" s="224" t="s">
        <v>19</v>
      </c>
      <c r="N102" s="225" t="s">
        <v>43</v>
      </c>
      <c r="O102" s="87"/>
      <c r="P102" s="226">
        <f>O102*H102</f>
        <v>0</v>
      </c>
      <c r="Q102" s="226">
        <v>0</v>
      </c>
      <c r="R102" s="226">
        <f>Q102*H102</f>
        <v>0</v>
      </c>
      <c r="S102" s="226">
        <v>0</v>
      </c>
      <c r="T102" s="227">
        <f>S102*H102</f>
        <v>0</v>
      </c>
      <c r="U102" s="41"/>
      <c r="V102" s="41"/>
      <c r="W102" s="41"/>
      <c r="X102" s="41"/>
      <c r="Y102" s="41"/>
      <c r="Z102" s="41"/>
      <c r="AA102" s="41"/>
      <c r="AB102" s="41"/>
      <c r="AC102" s="41"/>
      <c r="AD102" s="41"/>
      <c r="AE102" s="41"/>
      <c r="AR102" s="228" t="s">
        <v>311</v>
      </c>
      <c r="AT102" s="228" t="s">
        <v>190</v>
      </c>
      <c r="AU102" s="228" t="s">
        <v>81</v>
      </c>
      <c r="AY102" s="20" t="s">
        <v>186</v>
      </c>
      <c r="BE102" s="229">
        <f>IF(N102="základní",J102,0)</f>
        <v>0</v>
      </c>
      <c r="BF102" s="229">
        <f>IF(N102="snížená",J102,0)</f>
        <v>0</v>
      </c>
      <c r="BG102" s="229">
        <f>IF(N102="zákl. přenesená",J102,0)</f>
        <v>0</v>
      </c>
      <c r="BH102" s="229">
        <f>IF(N102="sníž. přenesená",J102,0)</f>
        <v>0</v>
      </c>
      <c r="BI102" s="229">
        <f>IF(N102="nulová",J102,0)</f>
        <v>0</v>
      </c>
      <c r="BJ102" s="20" t="s">
        <v>79</v>
      </c>
      <c r="BK102" s="229">
        <f>ROUND(I102*H102,2)</f>
        <v>0</v>
      </c>
      <c r="BL102" s="20" t="s">
        <v>311</v>
      </c>
      <c r="BM102" s="228" t="s">
        <v>361</v>
      </c>
    </row>
    <row r="103" s="2" customFormat="1">
      <c r="A103" s="41"/>
      <c r="B103" s="42"/>
      <c r="C103" s="43"/>
      <c r="D103" s="230" t="s">
        <v>196</v>
      </c>
      <c r="E103" s="43"/>
      <c r="F103" s="231" t="s">
        <v>341</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196</v>
      </c>
      <c r="AU103" s="20" t="s">
        <v>81</v>
      </c>
    </row>
    <row r="104" s="2" customFormat="1" ht="37.8" customHeight="1">
      <c r="A104" s="41"/>
      <c r="B104" s="42"/>
      <c r="C104" s="216" t="s">
        <v>362</v>
      </c>
      <c r="D104" s="275" t="s">
        <v>190</v>
      </c>
      <c r="E104" s="218" t="s">
        <v>363</v>
      </c>
      <c r="F104" s="219" t="s">
        <v>344</v>
      </c>
      <c r="G104" s="220" t="s">
        <v>302</v>
      </c>
      <c r="H104" s="221">
        <v>1</v>
      </c>
      <c r="I104" s="222"/>
      <c r="J104" s="223">
        <f>ROUND(I104*H104,2)</f>
        <v>0</v>
      </c>
      <c r="K104" s="219" t="s">
        <v>19</v>
      </c>
      <c r="L104" s="47"/>
      <c r="M104" s="224" t="s">
        <v>19</v>
      </c>
      <c r="N104" s="225" t="s">
        <v>43</v>
      </c>
      <c r="O104" s="87"/>
      <c r="P104" s="226">
        <f>O104*H104</f>
        <v>0</v>
      </c>
      <c r="Q104" s="226">
        <v>0</v>
      </c>
      <c r="R104" s="226">
        <f>Q104*H104</f>
        <v>0</v>
      </c>
      <c r="S104" s="226">
        <v>0</v>
      </c>
      <c r="T104" s="227">
        <f>S104*H104</f>
        <v>0</v>
      </c>
      <c r="U104" s="41"/>
      <c r="V104" s="41"/>
      <c r="W104" s="41"/>
      <c r="X104" s="41"/>
      <c r="Y104" s="41"/>
      <c r="Z104" s="41"/>
      <c r="AA104" s="41"/>
      <c r="AB104" s="41"/>
      <c r="AC104" s="41"/>
      <c r="AD104" s="41"/>
      <c r="AE104" s="41"/>
      <c r="AR104" s="228" t="s">
        <v>311</v>
      </c>
      <c r="AT104" s="228" t="s">
        <v>190</v>
      </c>
      <c r="AU104" s="228" t="s">
        <v>81</v>
      </c>
      <c r="AY104" s="20" t="s">
        <v>186</v>
      </c>
      <c r="BE104" s="229">
        <f>IF(N104="základní",J104,0)</f>
        <v>0</v>
      </c>
      <c r="BF104" s="229">
        <f>IF(N104="snížená",J104,0)</f>
        <v>0</v>
      </c>
      <c r="BG104" s="229">
        <f>IF(N104="zákl. přenesená",J104,0)</f>
        <v>0</v>
      </c>
      <c r="BH104" s="229">
        <f>IF(N104="sníž. přenesená",J104,0)</f>
        <v>0</v>
      </c>
      <c r="BI104" s="229">
        <f>IF(N104="nulová",J104,0)</f>
        <v>0</v>
      </c>
      <c r="BJ104" s="20" t="s">
        <v>79</v>
      </c>
      <c r="BK104" s="229">
        <f>ROUND(I104*H104,2)</f>
        <v>0</v>
      </c>
      <c r="BL104" s="20" t="s">
        <v>311</v>
      </c>
      <c r="BM104" s="228" t="s">
        <v>364</v>
      </c>
    </row>
    <row r="105" s="2" customFormat="1">
      <c r="A105" s="41"/>
      <c r="B105" s="42"/>
      <c r="C105" s="43"/>
      <c r="D105" s="230" t="s">
        <v>196</v>
      </c>
      <c r="E105" s="43"/>
      <c r="F105" s="231" t="s">
        <v>346</v>
      </c>
      <c r="G105" s="43"/>
      <c r="H105" s="43"/>
      <c r="I105" s="232"/>
      <c r="J105" s="43"/>
      <c r="K105" s="43"/>
      <c r="L105" s="47"/>
      <c r="M105" s="233"/>
      <c r="N105" s="234"/>
      <c r="O105" s="87"/>
      <c r="P105" s="87"/>
      <c r="Q105" s="87"/>
      <c r="R105" s="87"/>
      <c r="S105" s="87"/>
      <c r="T105" s="88"/>
      <c r="U105" s="41"/>
      <c r="V105" s="41"/>
      <c r="W105" s="41"/>
      <c r="X105" s="41"/>
      <c r="Y105" s="41"/>
      <c r="Z105" s="41"/>
      <c r="AA105" s="41"/>
      <c r="AB105" s="41"/>
      <c r="AC105" s="41"/>
      <c r="AD105" s="41"/>
      <c r="AE105" s="41"/>
      <c r="AT105" s="20" t="s">
        <v>196</v>
      </c>
      <c r="AU105" s="20" t="s">
        <v>81</v>
      </c>
    </row>
    <row r="106" s="2" customFormat="1" ht="37.8" customHeight="1">
      <c r="A106" s="41"/>
      <c r="B106" s="42"/>
      <c r="C106" s="216" t="s">
        <v>365</v>
      </c>
      <c r="D106" s="217" t="s">
        <v>190</v>
      </c>
      <c r="E106" s="218" t="s">
        <v>366</v>
      </c>
      <c r="F106" s="219" t="s">
        <v>339</v>
      </c>
      <c r="G106" s="220" t="s">
        <v>302</v>
      </c>
      <c r="H106" s="221">
        <v>-1</v>
      </c>
      <c r="I106" s="222"/>
      <c r="J106" s="223">
        <f>ROUND(I106*H106,2)</f>
        <v>0</v>
      </c>
      <c r="K106" s="219" t="s">
        <v>19</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311</v>
      </c>
      <c r="AT106" s="228" t="s">
        <v>190</v>
      </c>
      <c r="AU106" s="228" t="s">
        <v>81</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311</v>
      </c>
      <c r="BM106" s="228" t="s">
        <v>367</v>
      </c>
    </row>
    <row r="107" s="2" customFormat="1">
      <c r="A107" s="41"/>
      <c r="B107" s="42"/>
      <c r="C107" s="43"/>
      <c r="D107" s="230" t="s">
        <v>196</v>
      </c>
      <c r="E107" s="43"/>
      <c r="F107" s="231" t="s">
        <v>341</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81</v>
      </c>
    </row>
    <row r="108" s="2" customFormat="1" ht="37.8" customHeight="1">
      <c r="A108" s="41"/>
      <c r="B108" s="42"/>
      <c r="C108" s="216" t="s">
        <v>368</v>
      </c>
      <c r="D108" s="275" t="s">
        <v>190</v>
      </c>
      <c r="E108" s="218" t="s">
        <v>369</v>
      </c>
      <c r="F108" s="219" t="s">
        <v>344</v>
      </c>
      <c r="G108" s="220" t="s">
        <v>302</v>
      </c>
      <c r="H108" s="221">
        <v>1</v>
      </c>
      <c r="I108" s="222"/>
      <c r="J108" s="223">
        <f>ROUND(I108*H108,2)</f>
        <v>0</v>
      </c>
      <c r="K108" s="219" t="s">
        <v>19</v>
      </c>
      <c r="L108" s="47"/>
      <c r="M108" s="224" t="s">
        <v>19</v>
      </c>
      <c r="N108" s="225" t="s">
        <v>43</v>
      </c>
      <c r="O108" s="87"/>
      <c r="P108" s="226">
        <f>O108*H108</f>
        <v>0</v>
      </c>
      <c r="Q108" s="226">
        <v>0</v>
      </c>
      <c r="R108" s="226">
        <f>Q108*H108</f>
        <v>0</v>
      </c>
      <c r="S108" s="226">
        <v>0</v>
      </c>
      <c r="T108" s="227">
        <f>S108*H108</f>
        <v>0</v>
      </c>
      <c r="U108" s="41"/>
      <c r="V108" s="41"/>
      <c r="W108" s="41"/>
      <c r="X108" s="41"/>
      <c r="Y108" s="41"/>
      <c r="Z108" s="41"/>
      <c r="AA108" s="41"/>
      <c r="AB108" s="41"/>
      <c r="AC108" s="41"/>
      <c r="AD108" s="41"/>
      <c r="AE108" s="41"/>
      <c r="AR108" s="228" t="s">
        <v>311</v>
      </c>
      <c r="AT108" s="228" t="s">
        <v>190</v>
      </c>
      <c r="AU108" s="228" t="s">
        <v>81</v>
      </c>
      <c r="AY108" s="20" t="s">
        <v>186</v>
      </c>
      <c r="BE108" s="229">
        <f>IF(N108="základní",J108,0)</f>
        <v>0</v>
      </c>
      <c r="BF108" s="229">
        <f>IF(N108="snížená",J108,0)</f>
        <v>0</v>
      </c>
      <c r="BG108" s="229">
        <f>IF(N108="zákl. přenesená",J108,0)</f>
        <v>0</v>
      </c>
      <c r="BH108" s="229">
        <f>IF(N108="sníž. přenesená",J108,0)</f>
        <v>0</v>
      </c>
      <c r="BI108" s="229">
        <f>IF(N108="nulová",J108,0)</f>
        <v>0</v>
      </c>
      <c r="BJ108" s="20" t="s">
        <v>79</v>
      </c>
      <c r="BK108" s="229">
        <f>ROUND(I108*H108,2)</f>
        <v>0</v>
      </c>
      <c r="BL108" s="20" t="s">
        <v>311</v>
      </c>
      <c r="BM108" s="228" t="s">
        <v>370</v>
      </c>
    </row>
    <row r="109" s="2" customFormat="1">
      <c r="A109" s="41"/>
      <c r="B109" s="42"/>
      <c r="C109" s="43"/>
      <c r="D109" s="230" t="s">
        <v>196</v>
      </c>
      <c r="E109" s="43"/>
      <c r="F109" s="231" t="s">
        <v>346</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196</v>
      </c>
      <c r="AU109" s="20" t="s">
        <v>81</v>
      </c>
    </row>
    <row r="110" s="2" customFormat="1" ht="37.8" customHeight="1">
      <c r="A110" s="41"/>
      <c r="B110" s="42"/>
      <c r="C110" s="216" t="s">
        <v>371</v>
      </c>
      <c r="D110" s="217" t="s">
        <v>190</v>
      </c>
      <c r="E110" s="218" t="s">
        <v>372</v>
      </c>
      <c r="F110" s="219" t="s">
        <v>373</v>
      </c>
      <c r="G110" s="220" t="s">
        <v>302</v>
      </c>
      <c r="H110" s="221">
        <v>-1</v>
      </c>
      <c r="I110" s="222"/>
      <c r="J110" s="223">
        <f>ROUND(I110*H110,2)</f>
        <v>0</v>
      </c>
      <c r="K110" s="219" t="s">
        <v>19</v>
      </c>
      <c r="L110" s="47"/>
      <c r="M110" s="224" t="s">
        <v>19</v>
      </c>
      <c r="N110" s="225" t="s">
        <v>43</v>
      </c>
      <c r="O110" s="87"/>
      <c r="P110" s="226">
        <f>O110*H110</f>
        <v>0</v>
      </c>
      <c r="Q110" s="226">
        <v>0</v>
      </c>
      <c r="R110" s="226">
        <f>Q110*H110</f>
        <v>0</v>
      </c>
      <c r="S110" s="226">
        <v>0</v>
      </c>
      <c r="T110" s="227">
        <f>S110*H110</f>
        <v>0</v>
      </c>
      <c r="U110" s="41"/>
      <c r="V110" s="41"/>
      <c r="W110" s="41"/>
      <c r="X110" s="41"/>
      <c r="Y110" s="41"/>
      <c r="Z110" s="41"/>
      <c r="AA110" s="41"/>
      <c r="AB110" s="41"/>
      <c r="AC110" s="41"/>
      <c r="AD110" s="41"/>
      <c r="AE110" s="41"/>
      <c r="AR110" s="228" t="s">
        <v>311</v>
      </c>
      <c r="AT110" s="228" t="s">
        <v>190</v>
      </c>
      <c r="AU110" s="228" t="s">
        <v>81</v>
      </c>
      <c r="AY110" s="20" t="s">
        <v>186</v>
      </c>
      <c r="BE110" s="229">
        <f>IF(N110="základní",J110,0)</f>
        <v>0</v>
      </c>
      <c r="BF110" s="229">
        <f>IF(N110="snížená",J110,0)</f>
        <v>0</v>
      </c>
      <c r="BG110" s="229">
        <f>IF(N110="zákl. přenesená",J110,0)</f>
        <v>0</v>
      </c>
      <c r="BH110" s="229">
        <f>IF(N110="sníž. přenesená",J110,0)</f>
        <v>0</v>
      </c>
      <c r="BI110" s="229">
        <f>IF(N110="nulová",J110,0)</f>
        <v>0</v>
      </c>
      <c r="BJ110" s="20" t="s">
        <v>79</v>
      </c>
      <c r="BK110" s="229">
        <f>ROUND(I110*H110,2)</f>
        <v>0</v>
      </c>
      <c r="BL110" s="20" t="s">
        <v>311</v>
      </c>
      <c r="BM110" s="228" t="s">
        <v>374</v>
      </c>
    </row>
    <row r="111" s="2" customFormat="1">
      <c r="A111" s="41"/>
      <c r="B111" s="42"/>
      <c r="C111" s="43"/>
      <c r="D111" s="230" t="s">
        <v>196</v>
      </c>
      <c r="E111" s="43"/>
      <c r="F111" s="231" t="s">
        <v>375</v>
      </c>
      <c r="G111" s="43"/>
      <c r="H111" s="43"/>
      <c r="I111" s="232"/>
      <c r="J111" s="43"/>
      <c r="K111" s="43"/>
      <c r="L111" s="47"/>
      <c r="M111" s="233"/>
      <c r="N111" s="234"/>
      <c r="O111" s="87"/>
      <c r="P111" s="87"/>
      <c r="Q111" s="87"/>
      <c r="R111" s="87"/>
      <c r="S111" s="87"/>
      <c r="T111" s="88"/>
      <c r="U111" s="41"/>
      <c r="V111" s="41"/>
      <c r="W111" s="41"/>
      <c r="X111" s="41"/>
      <c r="Y111" s="41"/>
      <c r="Z111" s="41"/>
      <c r="AA111" s="41"/>
      <c r="AB111" s="41"/>
      <c r="AC111" s="41"/>
      <c r="AD111" s="41"/>
      <c r="AE111" s="41"/>
      <c r="AT111" s="20" t="s">
        <v>196</v>
      </c>
      <c r="AU111" s="20" t="s">
        <v>81</v>
      </c>
    </row>
    <row r="112" s="2" customFormat="1" ht="37.8" customHeight="1">
      <c r="A112" s="41"/>
      <c r="B112" s="42"/>
      <c r="C112" s="216" t="s">
        <v>376</v>
      </c>
      <c r="D112" s="275" t="s">
        <v>190</v>
      </c>
      <c r="E112" s="218" t="s">
        <v>377</v>
      </c>
      <c r="F112" s="219" t="s">
        <v>378</v>
      </c>
      <c r="G112" s="220" t="s">
        <v>302</v>
      </c>
      <c r="H112" s="221">
        <v>1</v>
      </c>
      <c r="I112" s="222"/>
      <c r="J112" s="223">
        <f>ROUND(I112*H112,2)</f>
        <v>0</v>
      </c>
      <c r="K112" s="219" t="s">
        <v>19</v>
      </c>
      <c r="L112" s="47"/>
      <c r="M112" s="224" t="s">
        <v>19</v>
      </c>
      <c r="N112" s="225" t="s">
        <v>43</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311</v>
      </c>
      <c r="AT112" s="228" t="s">
        <v>190</v>
      </c>
      <c r="AU112" s="228" t="s">
        <v>81</v>
      </c>
      <c r="AY112" s="20" t="s">
        <v>186</v>
      </c>
      <c r="BE112" s="229">
        <f>IF(N112="základní",J112,0)</f>
        <v>0</v>
      </c>
      <c r="BF112" s="229">
        <f>IF(N112="snížená",J112,0)</f>
        <v>0</v>
      </c>
      <c r="BG112" s="229">
        <f>IF(N112="zákl. přenesená",J112,0)</f>
        <v>0</v>
      </c>
      <c r="BH112" s="229">
        <f>IF(N112="sníž. přenesená",J112,0)</f>
        <v>0</v>
      </c>
      <c r="BI112" s="229">
        <f>IF(N112="nulová",J112,0)</f>
        <v>0</v>
      </c>
      <c r="BJ112" s="20" t="s">
        <v>79</v>
      </c>
      <c r="BK112" s="229">
        <f>ROUND(I112*H112,2)</f>
        <v>0</v>
      </c>
      <c r="BL112" s="20" t="s">
        <v>311</v>
      </c>
      <c r="BM112" s="228" t="s">
        <v>379</v>
      </c>
    </row>
    <row r="113" s="2" customFormat="1">
      <c r="A113" s="41"/>
      <c r="B113" s="42"/>
      <c r="C113" s="43"/>
      <c r="D113" s="230" t="s">
        <v>196</v>
      </c>
      <c r="E113" s="43"/>
      <c r="F113" s="231" t="s">
        <v>380</v>
      </c>
      <c r="G113" s="43"/>
      <c r="H113" s="43"/>
      <c r="I113" s="232"/>
      <c r="J113" s="43"/>
      <c r="K113" s="43"/>
      <c r="L113" s="47"/>
      <c r="M113" s="233"/>
      <c r="N113" s="234"/>
      <c r="O113" s="87"/>
      <c r="P113" s="87"/>
      <c r="Q113" s="87"/>
      <c r="R113" s="87"/>
      <c r="S113" s="87"/>
      <c r="T113" s="88"/>
      <c r="U113" s="41"/>
      <c r="V113" s="41"/>
      <c r="W113" s="41"/>
      <c r="X113" s="41"/>
      <c r="Y113" s="41"/>
      <c r="Z113" s="41"/>
      <c r="AA113" s="41"/>
      <c r="AB113" s="41"/>
      <c r="AC113" s="41"/>
      <c r="AD113" s="41"/>
      <c r="AE113" s="41"/>
      <c r="AT113" s="20" t="s">
        <v>196</v>
      </c>
      <c r="AU113" s="20" t="s">
        <v>81</v>
      </c>
    </row>
    <row r="114" s="2" customFormat="1" ht="37.8" customHeight="1">
      <c r="A114" s="41"/>
      <c r="B114" s="42"/>
      <c r="C114" s="216" t="s">
        <v>381</v>
      </c>
      <c r="D114" s="217" t="s">
        <v>190</v>
      </c>
      <c r="E114" s="218" t="s">
        <v>382</v>
      </c>
      <c r="F114" s="219" t="s">
        <v>373</v>
      </c>
      <c r="G114" s="220" t="s">
        <v>302</v>
      </c>
      <c r="H114" s="221">
        <v>-1</v>
      </c>
      <c r="I114" s="222"/>
      <c r="J114" s="223">
        <f>ROUND(I114*H114,2)</f>
        <v>0</v>
      </c>
      <c r="K114" s="219" t="s">
        <v>19</v>
      </c>
      <c r="L114" s="47"/>
      <c r="M114" s="224" t="s">
        <v>19</v>
      </c>
      <c r="N114" s="225" t="s">
        <v>43</v>
      </c>
      <c r="O114" s="87"/>
      <c r="P114" s="226">
        <f>O114*H114</f>
        <v>0</v>
      </c>
      <c r="Q114" s="226">
        <v>0</v>
      </c>
      <c r="R114" s="226">
        <f>Q114*H114</f>
        <v>0</v>
      </c>
      <c r="S114" s="226">
        <v>0</v>
      </c>
      <c r="T114" s="227">
        <f>S114*H114</f>
        <v>0</v>
      </c>
      <c r="U114" s="41"/>
      <c r="V114" s="41"/>
      <c r="W114" s="41"/>
      <c r="X114" s="41"/>
      <c r="Y114" s="41"/>
      <c r="Z114" s="41"/>
      <c r="AA114" s="41"/>
      <c r="AB114" s="41"/>
      <c r="AC114" s="41"/>
      <c r="AD114" s="41"/>
      <c r="AE114" s="41"/>
      <c r="AR114" s="228" t="s">
        <v>311</v>
      </c>
      <c r="AT114" s="228" t="s">
        <v>190</v>
      </c>
      <c r="AU114" s="228" t="s">
        <v>81</v>
      </c>
      <c r="AY114" s="20" t="s">
        <v>186</v>
      </c>
      <c r="BE114" s="229">
        <f>IF(N114="základní",J114,0)</f>
        <v>0</v>
      </c>
      <c r="BF114" s="229">
        <f>IF(N114="snížená",J114,0)</f>
        <v>0</v>
      </c>
      <c r="BG114" s="229">
        <f>IF(N114="zákl. přenesená",J114,0)</f>
        <v>0</v>
      </c>
      <c r="BH114" s="229">
        <f>IF(N114="sníž. přenesená",J114,0)</f>
        <v>0</v>
      </c>
      <c r="BI114" s="229">
        <f>IF(N114="nulová",J114,0)</f>
        <v>0</v>
      </c>
      <c r="BJ114" s="20" t="s">
        <v>79</v>
      </c>
      <c r="BK114" s="229">
        <f>ROUND(I114*H114,2)</f>
        <v>0</v>
      </c>
      <c r="BL114" s="20" t="s">
        <v>311</v>
      </c>
      <c r="BM114" s="228" t="s">
        <v>383</v>
      </c>
    </row>
    <row r="115" s="2" customFormat="1">
      <c r="A115" s="41"/>
      <c r="B115" s="42"/>
      <c r="C115" s="43"/>
      <c r="D115" s="230" t="s">
        <v>196</v>
      </c>
      <c r="E115" s="43"/>
      <c r="F115" s="231" t="s">
        <v>375</v>
      </c>
      <c r="G115" s="43"/>
      <c r="H115" s="43"/>
      <c r="I115" s="232"/>
      <c r="J115" s="43"/>
      <c r="K115" s="43"/>
      <c r="L115" s="47"/>
      <c r="M115" s="233"/>
      <c r="N115" s="234"/>
      <c r="O115" s="87"/>
      <c r="P115" s="87"/>
      <c r="Q115" s="87"/>
      <c r="R115" s="87"/>
      <c r="S115" s="87"/>
      <c r="T115" s="88"/>
      <c r="U115" s="41"/>
      <c r="V115" s="41"/>
      <c r="W115" s="41"/>
      <c r="X115" s="41"/>
      <c r="Y115" s="41"/>
      <c r="Z115" s="41"/>
      <c r="AA115" s="41"/>
      <c r="AB115" s="41"/>
      <c r="AC115" s="41"/>
      <c r="AD115" s="41"/>
      <c r="AE115" s="41"/>
      <c r="AT115" s="20" t="s">
        <v>196</v>
      </c>
      <c r="AU115" s="20" t="s">
        <v>81</v>
      </c>
    </row>
    <row r="116" s="2" customFormat="1" ht="37.8" customHeight="1">
      <c r="A116" s="41"/>
      <c r="B116" s="42"/>
      <c r="C116" s="216" t="s">
        <v>384</v>
      </c>
      <c r="D116" s="275" t="s">
        <v>190</v>
      </c>
      <c r="E116" s="218" t="s">
        <v>385</v>
      </c>
      <c r="F116" s="219" t="s">
        <v>378</v>
      </c>
      <c r="G116" s="220" t="s">
        <v>302</v>
      </c>
      <c r="H116" s="221">
        <v>1</v>
      </c>
      <c r="I116" s="222"/>
      <c r="J116" s="223">
        <f>ROUND(I116*H116,2)</f>
        <v>0</v>
      </c>
      <c r="K116" s="219" t="s">
        <v>19</v>
      </c>
      <c r="L116" s="47"/>
      <c r="M116" s="224" t="s">
        <v>19</v>
      </c>
      <c r="N116" s="225" t="s">
        <v>43</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311</v>
      </c>
      <c r="AT116" s="228" t="s">
        <v>190</v>
      </c>
      <c r="AU116" s="228" t="s">
        <v>81</v>
      </c>
      <c r="AY116" s="20" t="s">
        <v>186</v>
      </c>
      <c r="BE116" s="229">
        <f>IF(N116="základní",J116,0)</f>
        <v>0</v>
      </c>
      <c r="BF116" s="229">
        <f>IF(N116="snížená",J116,0)</f>
        <v>0</v>
      </c>
      <c r="BG116" s="229">
        <f>IF(N116="zákl. přenesená",J116,0)</f>
        <v>0</v>
      </c>
      <c r="BH116" s="229">
        <f>IF(N116="sníž. přenesená",J116,0)</f>
        <v>0</v>
      </c>
      <c r="BI116" s="229">
        <f>IF(N116="nulová",J116,0)</f>
        <v>0</v>
      </c>
      <c r="BJ116" s="20" t="s">
        <v>79</v>
      </c>
      <c r="BK116" s="229">
        <f>ROUND(I116*H116,2)</f>
        <v>0</v>
      </c>
      <c r="BL116" s="20" t="s">
        <v>311</v>
      </c>
      <c r="BM116" s="228" t="s">
        <v>386</v>
      </c>
    </row>
    <row r="117" s="2" customFormat="1">
      <c r="A117" s="41"/>
      <c r="B117" s="42"/>
      <c r="C117" s="43"/>
      <c r="D117" s="230" t="s">
        <v>196</v>
      </c>
      <c r="E117" s="43"/>
      <c r="F117" s="231" t="s">
        <v>380</v>
      </c>
      <c r="G117" s="43"/>
      <c r="H117" s="43"/>
      <c r="I117" s="232"/>
      <c r="J117" s="43"/>
      <c r="K117" s="43"/>
      <c r="L117" s="47"/>
      <c r="M117" s="233"/>
      <c r="N117" s="234"/>
      <c r="O117" s="87"/>
      <c r="P117" s="87"/>
      <c r="Q117" s="87"/>
      <c r="R117" s="87"/>
      <c r="S117" s="87"/>
      <c r="T117" s="88"/>
      <c r="U117" s="41"/>
      <c r="V117" s="41"/>
      <c r="W117" s="41"/>
      <c r="X117" s="41"/>
      <c r="Y117" s="41"/>
      <c r="Z117" s="41"/>
      <c r="AA117" s="41"/>
      <c r="AB117" s="41"/>
      <c r="AC117" s="41"/>
      <c r="AD117" s="41"/>
      <c r="AE117" s="41"/>
      <c r="AT117" s="20" t="s">
        <v>196</v>
      </c>
      <c r="AU117" s="20" t="s">
        <v>81</v>
      </c>
    </row>
    <row r="118" s="2" customFormat="1" ht="37.8" customHeight="1">
      <c r="A118" s="41"/>
      <c r="B118" s="42"/>
      <c r="C118" s="216" t="s">
        <v>387</v>
      </c>
      <c r="D118" s="217" t="s">
        <v>190</v>
      </c>
      <c r="E118" s="218" t="s">
        <v>388</v>
      </c>
      <c r="F118" s="219" t="s">
        <v>389</v>
      </c>
      <c r="G118" s="220" t="s">
        <v>302</v>
      </c>
      <c r="H118" s="221">
        <v>-1</v>
      </c>
      <c r="I118" s="222"/>
      <c r="J118" s="223">
        <f>ROUND(I118*H118,2)</f>
        <v>0</v>
      </c>
      <c r="K118" s="219" t="s">
        <v>19</v>
      </c>
      <c r="L118" s="47"/>
      <c r="M118" s="224" t="s">
        <v>19</v>
      </c>
      <c r="N118" s="225" t="s">
        <v>43</v>
      </c>
      <c r="O118" s="87"/>
      <c r="P118" s="226">
        <f>O118*H118</f>
        <v>0</v>
      </c>
      <c r="Q118" s="226">
        <v>0</v>
      </c>
      <c r="R118" s="226">
        <f>Q118*H118</f>
        <v>0</v>
      </c>
      <c r="S118" s="226">
        <v>0</v>
      </c>
      <c r="T118" s="227">
        <f>S118*H118</f>
        <v>0</v>
      </c>
      <c r="U118" s="41"/>
      <c r="V118" s="41"/>
      <c r="W118" s="41"/>
      <c r="X118" s="41"/>
      <c r="Y118" s="41"/>
      <c r="Z118" s="41"/>
      <c r="AA118" s="41"/>
      <c r="AB118" s="41"/>
      <c r="AC118" s="41"/>
      <c r="AD118" s="41"/>
      <c r="AE118" s="41"/>
      <c r="AR118" s="228" t="s">
        <v>311</v>
      </c>
      <c r="AT118" s="228" t="s">
        <v>190</v>
      </c>
      <c r="AU118" s="228" t="s">
        <v>81</v>
      </c>
      <c r="AY118" s="20" t="s">
        <v>186</v>
      </c>
      <c r="BE118" s="229">
        <f>IF(N118="základní",J118,0)</f>
        <v>0</v>
      </c>
      <c r="BF118" s="229">
        <f>IF(N118="snížená",J118,0)</f>
        <v>0</v>
      </c>
      <c r="BG118" s="229">
        <f>IF(N118="zákl. přenesená",J118,0)</f>
        <v>0</v>
      </c>
      <c r="BH118" s="229">
        <f>IF(N118="sníž. přenesená",J118,0)</f>
        <v>0</v>
      </c>
      <c r="BI118" s="229">
        <f>IF(N118="nulová",J118,0)</f>
        <v>0</v>
      </c>
      <c r="BJ118" s="20" t="s">
        <v>79</v>
      </c>
      <c r="BK118" s="229">
        <f>ROUND(I118*H118,2)</f>
        <v>0</v>
      </c>
      <c r="BL118" s="20" t="s">
        <v>311</v>
      </c>
      <c r="BM118" s="228" t="s">
        <v>390</v>
      </c>
    </row>
    <row r="119" s="2" customFormat="1">
      <c r="A119" s="41"/>
      <c r="B119" s="42"/>
      <c r="C119" s="43"/>
      <c r="D119" s="230" t="s">
        <v>196</v>
      </c>
      <c r="E119" s="43"/>
      <c r="F119" s="231" t="s">
        <v>391</v>
      </c>
      <c r="G119" s="43"/>
      <c r="H119" s="43"/>
      <c r="I119" s="232"/>
      <c r="J119" s="43"/>
      <c r="K119" s="43"/>
      <c r="L119" s="47"/>
      <c r="M119" s="233"/>
      <c r="N119" s="234"/>
      <c r="O119" s="87"/>
      <c r="P119" s="87"/>
      <c r="Q119" s="87"/>
      <c r="R119" s="87"/>
      <c r="S119" s="87"/>
      <c r="T119" s="88"/>
      <c r="U119" s="41"/>
      <c r="V119" s="41"/>
      <c r="W119" s="41"/>
      <c r="X119" s="41"/>
      <c r="Y119" s="41"/>
      <c r="Z119" s="41"/>
      <c r="AA119" s="41"/>
      <c r="AB119" s="41"/>
      <c r="AC119" s="41"/>
      <c r="AD119" s="41"/>
      <c r="AE119" s="41"/>
      <c r="AT119" s="20" t="s">
        <v>196</v>
      </c>
      <c r="AU119" s="20" t="s">
        <v>81</v>
      </c>
    </row>
    <row r="120" s="2" customFormat="1" ht="37.8" customHeight="1">
      <c r="A120" s="41"/>
      <c r="B120" s="42"/>
      <c r="C120" s="216" t="s">
        <v>392</v>
      </c>
      <c r="D120" s="275" t="s">
        <v>190</v>
      </c>
      <c r="E120" s="218" t="s">
        <v>393</v>
      </c>
      <c r="F120" s="219" t="s">
        <v>394</v>
      </c>
      <c r="G120" s="220" t="s">
        <v>302</v>
      </c>
      <c r="H120" s="221">
        <v>1</v>
      </c>
      <c r="I120" s="222"/>
      <c r="J120" s="223">
        <f>ROUND(I120*H120,2)</f>
        <v>0</v>
      </c>
      <c r="K120" s="219" t="s">
        <v>19</v>
      </c>
      <c r="L120" s="47"/>
      <c r="M120" s="224" t="s">
        <v>19</v>
      </c>
      <c r="N120" s="225" t="s">
        <v>43</v>
      </c>
      <c r="O120" s="87"/>
      <c r="P120" s="226">
        <f>O120*H120</f>
        <v>0</v>
      </c>
      <c r="Q120" s="226">
        <v>0</v>
      </c>
      <c r="R120" s="226">
        <f>Q120*H120</f>
        <v>0</v>
      </c>
      <c r="S120" s="226">
        <v>0</v>
      </c>
      <c r="T120" s="227">
        <f>S120*H120</f>
        <v>0</v>
      </c>
      <c r="U120" s="41"/>
      <c r="V120" s="41"/>
      <c r="W120" s="41"/>
      <c r="X120" s="41"/>
      <c r="Y120" s="41"/>
      <c r="Z120" s="41"/>
      <c r="AA120" s="41"/>
      <c r="AB120" s="41"/>
      <c r="AC120" s="41"/>
      <c r="AD120" s="41"/>
      <c r="AE120" s="41"/>
      <c r="AR120" s="228" t="s">
        <v>311</v>
      </c>
      <c r="AT120" s="228" t="s">
        <v>190</v>
      </c>
      <c r="AU120" s="228" t="s">
        <v>81</v>
      </c>
      <c r="AY120" s="20" t="s">
        <v>186</v>
      </c>
      <c r="BE120" s="229">
        <f>IF(N120="základní",J120,0)</f>
        <v>0</v>
      </c>
      <c r="BF120" s="229">
        <f>IF(N120="snížená",J120,0)</f>
        <v>0</v>
      </c>
      <c r="BG120" s="229">
        <f>IF(N120="zákl. přenesená",J120,0)</f>
        <v>0</v>
      </c>
      <c r="BH120" s="229">
        <f>IF(N120="sníž. přenesená",J120,0)</f>
        <v>0</v>
      </c>
      <c r="BI120" s="229">
        <f>IF(N120="nulová",J120,0)</f>
        <v>0</v>
      </c>
      <c r="BJ120" s="20" t="s">
        <v>79</v>
      </c>
      <c r="BK120" s="229">
        <f>ROUND(I120*H120,2)</f>
        <v>0</v>
      </c>
      <c r="BL120" s="20" t="s">
        <v>311</v>
      </c>
      <c r="BM120" s="228" t="s">
        <v>395</v>
      </c>
    </row>
    <row r="121" s="2" customFormat="1">
      <c r="A121" s="41"/>
      <c r="B121" s="42"/>
      <c r="C121" s="43"/>
      <c r="D121" s="230" t="s">
        <v>196</v>
      </c>
      <c r="E121" s="43"/>
      <c r="F121" s="231" t="s">
        <v>396</v>
      </c>
      <c r="G121" s="43"/>
      <c r="H121" s="43"/>
      <c r="I121" s="232"/>
      <c r="J121" s="43"/>
      <c r="K121" s="43"/>
      <c r="L121" s="47"/>
      <c r="M121" s="236"/>
      <c r="N121" s="237"/>
      <c r="O121" s="238"/>
      <c r="P121" s="238"/>
      <c r="Q121" s="238"/>
      <c r="R121" s="238"/>
      <c r="S121" s="238"/>
      <c r="T121" s="239"/>
      <c r="U121" s="41"/>
      <c r="V121" s="41"/>
      <c r="W121" s="41"/>
      <c r="X121" s="41"/>
      <c r="Y121" s="41"/>
      <c r="Z121" s="41"/>
      <c r="AA121" s="41"/>
      <c r="AB121" s="41"/>
      <c r="AC121" s="41"/>
      <c r="AD121" s="41"/>
      <c r="AE121" s="41"/>
      <c r="AT121" s="20" t="s">
        <v>196</v>
      </c>
      <c r="AU121" s="20" t="s">
        <v>81</v>
      </c>
    </row>
    <row r="122" s="2" customFormat="1" ht="6.96" customHeight="1">
      <c r="A122" s="41"/>
      <c r="B122" s="62"/>
      <c r="C122" s="63"/>
      <c r="D122" s="63"/>
      <c r="E122" s="63"/>
      <c r="F122" s="63"/>
      <c r="G122" s="63"/>
      <c r="H122" s="63"/>
      <c r="I122" s="63"/>
      <c r="J122" s="63"/>
      <c r="K122" s="63"/>
      <c r="L122" s="47"/>
      <c r="M122" s="41"/>
      <c r="O122" s="41"/>
      <c r="P122" s="41"/>
      <c r="Q122" s="41"/>
      <c r="R122" s="41"/>
      <c r="S122" s="41"/>
      <c r="T122" s="41"/>
      <c r="U122" s="41"/>
      <c r="V122" s="41"/>
      <c r="W122" s="41"/>
      <c r="X122" s="41"/>
      <c r="Y122" s="41"/>
      <c r="Z122" s="41"/>
      <c r="AA122" s="41"/>
      <c r="AB122" s="41"/>
      <c r="AC122" s="41"/>
      <c r="AD122" s="41"/>
      <c r="AE122" s="41"/>
    </row>
  </sheetData>
  <sheetProtection sheet="1" autoFilter="0" formatColumns="0" formatRows="0" objects="1" scenarios="1" spinCount="100000" saltValue="OyOH05wryKf15WRzgJcFsOKRNgOWv0GNGDUOXgFLn+QjJhnogYQT48my6B7yuxOn79tFXWKvtwHNHYuGuSH2vA==" hashValue="NUzudQGypHK3dz7ZdWiVZXeukHhoGj/i9u4eUTBZHMkSOg8HeT9gbmhe4YVMRwVHijjBd2hIQMtk2wTLXRzSxQ==" algorithmName="SHA-512" password="B0C9"/>
  <autoFilter ref="C86:K12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108</v>
      </c>
    </row>
    <row r="3" s="1" customFormat="1" ht="6.96" customHeight="1">
      <c r="B3" s="142"/>
      <c r="C3" s="143"/>
      <c r="D3" s="143"/>
      <c r="E3" s="143"/>
      <c r="F3" s="143"/>
      <c r="G3" s="143"/>
      <c r="H3" s="143"/>
      <c r="I3" s="143"/>
      <c r="J3" s="143"/>
      <c r="K3" s="143"/>
      <c r="L3" s="23"/>
      <c r="AT3" s="20" t="s">
        <v>81</v>
      </c>
    </row>
    <row r="4" s="1" customFormat="1" ht="24.96" customHeight="1">
      <c r="B4" s="23"/>
      <c r="D4" s="144" t="s">
        <v>159</v>
      </c>
      <c r="L4" s="23"/>
      <c r="M4" s="145" t="s">
        <v>10</v>
      </c>
      <c r="AT4" s="20" t="s">
        <v>4</v>
      </c>
    </row>
    <row r="5" s="1" customFormat="1" ht="6.96" customHeight="1">
      <c r="B5" s="23"/>
      <c r="L5" s="23"/>
    </row>
    <row r="6" s="1" customFormat="1" ht="12" customHeight="1">
      <c r="B6" s="23"/>
      <c r="D6" s="146" t="s">
        <v>16</v>
      </c>
      <c r="L6" s="23"/>
    </row>
    <row r="7" s="1" customFormat="1" ht="16.5" customHeight="1">
      <c r="B7" s="23"/>
      <c r="E7" s="147" t="str">
        <f>'Rekapitulace stavby'!K6</f>
        <v>Práce a dodávky specifikované v Dodatku č.3 k Dílu IV. dokumentace MVS</v>
      </c>
      <c r="F7" s="146"/>
      <c r="G7" s="146"/>
      <c r="H7" s="146"/>
      <c r="L7" s="23"/>
    </row>
    <row r="8" s="1" customFormat="1" ht="12" customHeight="1">
      <c r="B8" s="23"/>
      <c r="D8" s="146" t="s">
        <v>160</v>
      </c>
      <c r="L8" s="23"/>
    </row>
    <row r="9" s="2" customFormat="1" ht="16.5" customHeight="1">
      <c r="A9" s="41"/>
      <c r="B9" s="47"/>
      <c r="C9" s="41"/>
      <c r="D9" s="41"/>
      <c r="E9" s="147" t="s">
        <v>161</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162</v>
      </c>
      <c r="E10" s="41"/>
      <c r="F10" s="41"/>
      <c r="G10" s="41"/>
      <c r="H10" s="41"/>
      <c r="I10" s="41"/>
      <c r="J10" s="41"/>
      <c r="K10" s="41"/>
      <c r="L10" s="148"/>
      <c r="S10" s="41"/>
      <c r="T10" s="41"/>
      <c r="U10" s="41"/>
      <c r="V10" s="41"/>
      <c r="W10" s="41"/>
      <c r="X10" s="41"/>
      <c r="Y10" s="41"/>
      <c r="Z10" s="41"/>
      <c r="AA10" s="41"/>
      <c r="AB10" s="41"/>
      <c r="AC10" s="41"/>
      <c r="AD10" s="41"/>
      <c r="AE10" s="41"/>
    </row>
    <row r="11" s="2" customFormat="1" ht="30" customHeight="1">
      <c r="A11" s="41"/>
      <c r="B11" s="47"/>
      <c r="C11" s="41"/>
      <c r="D11" s="41"/>
      <c r="E11" s="149" t="s">
        <v>397</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8. 8. 2025</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19</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6" t="s">
        <v>28</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29</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28</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31</v>
      </c>
      <c r="E22" s="41"/>
      <c r="F22" s="41"/>
      <c r="G22" s="41"/>
      <c r="H22" s="41"/>
      <c r="I22" s="146" t="s">
        <v>26</v>
      </c>
      <c r="J22" s="136" t="s">
        <v>19</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32</v>
      </c>
      <c r="F23" s="41"/>
      <c r="G23" s="41"/>
      <c r="H23" s="41"/>
      <c r="I23" s="146" t="s">
        <v>28</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34</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28</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36</v>
      </c>
      <c r="E28" s="41"/>
      <c r="F28" s="41"/>
      <c r="G28" s="41"/>
      <c r="H28" s="41"/>
      <c r="I28" s="41"/>
      <c r="J28" s="41"/>
      <c r="K28" s="41"/>
      <c r="L28" s="148"/>
      <c r="S28" s="41"/>
      <c r="T28" s="41"/>
      <c r="U28" s="41"/>
      <c r="V28" s="41"/>
      <c r="W28" s="41"/>
      <c r="X28" s="41"/>
      <c r="Y28" s="41"/>
      <c r="Z28" s="41"/>
      <c r="AA28" s="41"/>
      <c r="AB28" s="41"/>
      <c r="AC28" s="41"/>
      <c r="AD28" s="41"/>
      <c r="AE28" s="41"/>
    </row>
    <row r="29" s="8" customFormat="1" ht="214.5" customHeight="1">
      <c r="A29" s="151"/>
      <c r="B29" s="152"/>
      <c r="C29" s="151"/>
      <c r="D29" s="151"/>
      <c r="E29" s="153" t="s">
        <v>164</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38</v>
      </c>
      <c r="E32" s="41"/>
      <c r="F32" s="41"/>
      <c r="G32" s="41"/>
      <c r="H32" s="41"/>
      <c r="I32" s="41"/>
      <c r="J32" s="157">
        <f>ROUND(J90,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40</v>
      </c>
      <c r="G34" s="41"/>
      <c r="H34" s="41"/>
      <c r="I34" s="158" t="s">
        <v>39</v>
      </c>
      <c r="J34" s="158" t="s">
        <v>41</v>
      </c>
      <c r="K34" s="41"/>
      <c r="L34" s="148"/>
      <c r="S34" s="41"/>
      <c r="T34" s="41"/>
      <c r="U34" s="41"/>
      <c r="V34" s="41"/>
      <c r="W34" s="41"/>
      <c r="X34" s="41"/>
      <c r="Y34" s="41"/>
      <c r="Z34" s="41"/>
      <c r="AA34" s="41"/>
      <c r="AB34" s="41"/>
      <c r="AC34" s="41"/>
      <c r="AD34" s="41"/>
      <c r="AE34" s="41"/>
    </row>
    <row r="35" s="2" customFormat="1" ht="14.4" customHeight="1">
      <c r="A35" s="41"/>
      <c r="B35" s="47"/>
      <c r="C35" s="41"/>
      <c r="D35" s="159" t="s">
        <v>42</v>
      </c>
      <c r="E35" s="146" t="s">
        <v>43</v>
      </c>
      <c r="F35" s="160">
        <f>ROUND((SUM(BE90:BE144)),  2)</f>
        <v>0</v>
      </c>
      <c r="G35" s="41"/>
      <c r="H35" s="41"/>
      <c r="I35" s="161">
        <v>0.20999999999999999</v>
      </c>
      <c r="J35" s="160">
        <f>ROUND(((SUM(BE90:BE144))*I35),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44</v>
      </c>
      <c r="F36" s="160">
        <f>ROUND((SUM(BF90:BF144)),  2)</f>
        <v>0</v>
      </c>
      <c r="G36" s="41"/>
      <c r="H36" s="41"/>
      <c r="I36" s="161">
        <v>0.12</v>
      </c>
      <c r="J36" s="160">
        <f>ROUND(((SUM(BF90:BF144))*I36),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45</v>
      </c>
      <c r="F37" s="160">
        <f>ROUND((SUM(BG90:BG144)),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46</v>
      </c>
      <c r="F38" s="160">
        <f>ROUND((SUM(BH90:BH144)),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47</v>
      </c>
      <c r="F39" s="160">
        <f>ROUND((SUM(BI90:BI144)),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48</v>
      </c>
      <c r="E41" s="164"/>
      <c r="F41" s="164"/>
      <c r="G41" s="165" t="s">
        <v>49</v>
      </c>
      <c r="H41" s="166" t="s">
        <v>50</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165</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173" t="str">
        <f>E7</f>
        <v>Práce a dodávky specifikované v Dodatku č.3 k Dílu IV. dokumentace MVS</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160</v>
      </c>
      <c r="D51" s="25"/>
      <c r="E51" s="25"/>
      <c r="F51" s="25"/>
      <c r="G51" s="25"/>
      <c r="H51" s="25"/>
      <c r="I51" s="25"/>
      <c r="J51" s="25"/>
      <c r="K51" s="25"/>
      <c r="L51" s="23"/>
    </row>
    <row r="52" s="2" customFormat="1" ht="16.5" customHeight="1">
      <c r="A52" s="41"/>
      <c r="B52" s="42"/>
      <c r="C52" s="43"/>
      <c r="D52" s="43"/>
      <c r="E52" s="173" t="s">
        <v>161</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162</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30" customHeight="1">
      <c r="A54" s="41"/>
      <c r="B54" s="42"/>
      <c r="C54" s="43"/>
      <c r="D54" s="43"/>
      <c r="E54" s="72" t="str">
        <f>E11</f>
        <v>SO 703_700 - Sklad kyslíku vč. nádrží a související technologie - Silnoproudé rozvody vč. osvětlení</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Letiště Čáslav</v>
      </c>
      <c r="G56" s="43"/>
      <c r="H56" s="43"/>
      <c r="I56" s="35" t="s">
        <v>23</v>
      </c>
      <c r="J56" s="75" t="str">
        <f>IF(J14="","",J14)</f>
        <v>8. 8. 2025</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Česká Republika - Ministerstvo obrany ČR</v>
      </c>
      <c r="G58" s="43"/>
      <c r="H58" s="43"/>
      <c r="I58" s="35" t="s">
        <v>31</v>
      </c>
      <c r="J58" s="39" t="str">
        <f>E23</f>
        <v xml:space="preserve">AGA-Letiště, s.r.o. </v>
      </c>
      <c r="K58" s="43"/>
      <c r="L58" s="148"/>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34</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166</v>
      </c>
      <c r="D61" s="175"/>
      <c r="E61" s="175"/>
      <c r="F61" s="175"/>
      <c r="G61" s="175"/>
      <c r="H61" s="175"/>
      <c r="I61" s="175"/>
      <c r="J61" s="176" t="s">
        <v>167</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70</v>
      </c>
      <c r="D63" s="43"/>
      <c r="E63" s="43"/>
      <c r="F63" s="43"/>
      <c r="G63" s="43"/>
      <c r="H63" s="43"/>
      <c r="I63" s="43"/>
      <c r="J63" s="105">
        <f>J90</f>
        <v>0</v>
      </c>
      <c r="K63" s="43"/>
      <c r="L63" s="148"/>
      <c r="S63" s="41"/>
      <c r="T63" s="41"/>
      <c r="U63" s="41"/>
      <c r="V63" s="41"/>
      <c r="W63" s="41"/>
      <c r="X63" s="41"/>
      <c r="Y63" s="41"/>
      <c r="Z63" s="41"/>
      <c r="AA63" s="41"/>
      <c r="AB63" s="41"/>
      <c r="AC63" s="41"/>
      <c r="AD63" s="41"/>
      <c r="AE63" s="41"/>
      <c r="AU63" s="20" t="s">
        <v>168</v>
      </c>
    </row>
    <row r="64" s="9" customFormat="1" ht="24.96" customHeight="1">
      <c r="A64" s="9"/>
      <c r="B64" s="178"/>
      <c r="C64" s="179"/>
      <c r="D64" s="180" t="s">
        <v>398</v>
      </c>
      <c r="E64" s="181"/>
      <c r="F64" s="181"/>
      <c r="G64" s="181"/>
      <c r="H64" s="181"/>
      <c r="I64" s="181"/>
      <c r="J64" s="182">
        <f>J91</f>
        <v>0</v>
      </c>
      <c r="K64" s="179"/>
      <c r="L64" s="183"/>
      <c r="S64" s="9"/>
      <c r="T64" s="9"/>
      <c r="U64" s="9"/>
      <c r="V64" s="9"/>
      <c r="W64" s="9"/>
      <c r="X64" s="9"/>
      <c r="Y64" s="9"/>
      <c r="Z64" s="9"/>
      <c r="AA64" s="9"/>
      <c r="AB64" s="9"/>
      <c r="AC64" s="9"/>
      <c r="AD64" s="9"/>
      <c r="AE64" s="9"/>
    </row>
    <row r="65" s="9" customFormat="1" ht="24.96" customHeight="1">
      <c r="A65" s="9"/>
      <c r="B65" s="178"/>
      <c r="C65" s="179"/>
      <c r="D65" s="180" t="s">
        <v>399</v>
      </c>
      <c r="E65" s="181"/>
      <c r="F65" s="181"/>
      <c r="G65" s="181"/>
      <c r="H65" s="181"/>
      <c r="I65" s="181"/>
      <c r="J65" s="182">
        <f>J105</f>
        <v>0</v>
      </c>
      <c r="K65" s="179"/>
      <c r="L65" s="183"/>
      <c r="S65" s="9"/>
      <c r="T65" s="9"/>
      <c r="U65" s="9"/>
      <c r="V65" s="9"/>
      <c r="W65" s="9"/>
      <c r="X65" s="9"/>
      <c r="Y65" s="9"/>
      <c r="Z65" s="9"/>
      <c r="AA65" s="9"/>
      <c r="AB65" s="9"/>
      <c r="AC65" s="9"/>
      <c r="AD65" s="9"/>
      <c r="AE65" s="9"/>
    </row>
    <row r="66" s="9" customFormat="1" ht="24.96" customHeight="1">
      <c r="A66" s="9"/>
      <c r="B66" s="178"/>
      <c r="C66" s="179"/>
      <c r="D66" s="180" t="s">
        <v>400</v>
      </c>
      <c r="E66" s="181"/>
      <c r="F66" s="181"/>
      <c r="G66" s="181"/>
      <c r="H66" s="181"/>
      <c r="I66" s="181"/>
      <c r="J66" s="182">
        <f>J111</f>
        <v>0</v>
      </c>
      <c r="K66" s="179"/>
      <c r="L66" s="183"/>
      <c r="S66" s="9"/>
      <c r="T66" s="9"/>
      <c r="U66" s="9"/>
      <c r="V66" s="9"/>
      <c r="W66" s="9"/>
      <c r="X66" s="9"/>
      <c r="Y66" s="9"/>
      <c r="Z66" s="9"/>
      <c r="AA66" s="9"/>
      <c r="AB66" s="9"/>
      <c r="AC66" s="9"/>
      <c r="AD66" s="9"/>
      <c r="AE66" s="9"/>
    </row>
    <row r="67" s="9" customFormat="1" ht="24.96" customHeight="1">
      <c r="A67" s="9"/>
      <c r="B67" s="178"/>
      <c r="C67" s="179"/>
      <c r="D67" s="180" t="s">
        <v>401</v>
      </c>
      <c r="E67" s="181"/>
      <c r="F67" s="181"/>
      <c r="G67" s="181"/>
      <c r="H67" s="181"/>
      <c r="I67" s="181"/>
      <c r="J67" s="182">
        <f>J134</f>
        <v>0</v>
      </c>
      <c r="K67" s="179"/>
      <c r="L67" s="183"/>
      <c r="S67" s="9"/>
      <c r="T67" s="9"/>
      <c r="U67" s="9"/>
      <c r="V67" s="9"/>
      <c r="W67" s="9"/>
      <c r="X67" s="9"/>
      <c r="Y67" s="9"/>
      <c r="Z67" s="9"/>
      <c r="AA67" s="9"/>
      <c r="AB67" s="9"/>
      <c r="AC67" s="9"/>
      <c r="AD67" s="9"/>
      <c r="AE67" s="9"/>
    </row>
    <row r="68" s="9" customFormat="1" ht="24.96" customHeight="1">
      <c r="A68" s="9"/>
      <c r="B68" s="178"/>
      <c r="C68" s="179"/>
      <c r="D68" s="180" t="s">
        <v>402</v>
      </c>
      <c r="E68" s="181"/>
      <c r="F68" s="181"/>
      <c r="G68" s="181"/>
      <c r="H68" s="181"/>
      <c r="I68" s="181"/>
      <c r="J68" s="182">
        <f>J140</f>
        <v>0</v>
      </c>
      <c r="K68" s="179"/>
      <c r="L68" s="183"/>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48"/>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48"/>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48"/>
      <c r="S74" s="41"/>
      <c r="T74" s="41"/>
      <c r="U74" s="41"/>
      <c r="V74" s="41"/>
      <c r="W74" s="41"/>
      <c r="X74" s="41"/>
      <c r="Y74" s="41"/>
      <c r="Z74" s="41"/>
      <c r="AA74" s="41"/>
      <c r="AB74" s="41"/>
      <c r="AC74" s="41"/>
      <c r="AD74" s="41"/>
      <c r="AE74" s="41"/>
    </row>
    <row r="75" s="2" customFormat="1" ht="24.96" customHeight="1">
      <c r="A75" s="41"/>
      <c r="B75" s="42"/>
      <c r="C75" s="26" t="s">
        <v>171</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173" t="str">
        <f>E7</f>
        <v>Práce a dodávky specifikované v Dodatku č.3 k Dílu IV. dokumentace MVS</v>
      </c>
      <c r="F78" s="35"/>
      <c r="G78" s="35"/>
      <c r="H78" s="35"/>
      <c r="I78" s="43"/>
      <c r="J78" s="43"/>
      <c r="K78" s="43"/>
      <c r="L78" s="148"/>
      <c r="S78" s="41"/>
      <c r="T78" s="41"/>
      <c r="U78" s="41"/>
      <c r="V78" s="41"/>
      <c r="W78" s="41"/>
      <c r="X78" s="41"/>
      <c r="Y78" s="41"/>
      <c r="Z78" s="41"/>
      <c r="AA78" s="41"/>
      <c r="AB78" s="41"/>
      <c r="AC78" s="41"/>
      <c r="AD78" s="41"/>
      <c r="AE78" s="41"/>
    </row>
    <row r="79" s="1" customFormat="1" ht="12" customHeight="1">
      <c r="B79" s="24"/>
      <c r="C79" s="35" t="s">
        <v>160</v>
      </c>
      <c r="D79" s="25"/>
      <c r="E79" s="25"/>
      <c r="F79" s="25"/>
      <c r="G79" s="25"/>
      <c r="H79" s="25"/>
      <c r="I79" s="25"/>
      <c r="J79" s="25"/>
      <c r="K79" s="25"/>
      <c r="L79" s="23"/>
    </row>
    <row r="80" s="2" customFormat="1" ht="16.5" customHeight="1">
      <c r="A80" s="41"/>
      <c r="B80" s="42"/>
      <c r="C80" s="43"/>
      <c r="D80" s="43"/>
      <c r="E80" s="173" t="s">
        <v>161</v>
      </c>
      <c r="F80" s="43"/>
      <c r="G80" s="43"/>
      <c r="H80" s="43"/>
      <c r="I80" s="43"/>
      <c r="J80" s="43"/>
      <c r="K80" s="43"/>
      <c r="L80" s="148"/>
      <c r="S80" s="41"/>
      <c r="T80" s="41"/>
      <c r="U80" s="41"/>
      <c r="V80" s="41"/>
      <c r="W80" s="41"/>
      <c r="X80" s="41"/>
      <c r="Y80" s="41"/>
      <c r="Z80" s="41"/>
      <c r="AA80" s="41"/>
      <c r="AB80" s="41"/>
      <c r="AC80" s="41"/>
      <c r="AD80" s="41"/>
      <c r="AE80" s="41"/>
    </row>
    <row r="81" s="2" customFormat="1" ht="12" customHeight="1">
      <c r="A81" s="41"/>
      <c r="B81" s="42"/>
      <c r="C81" s="35" t="s">
        <v>162</v>
      </c>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30" customHeight="1">
      <c r="A82" s="41"/>
      <c r="B82" s="42"/>
      <c r="C82" s="43"/>
      <c r="D82" s="43"/>
      <c r="E82" s="72" t="str">
        <f>E11</f>
        <v>SO 703_700 - Sklad kyslíku vč. nádrží a související technologie - Silnoproudé rozvody vč. osvětlení</v>
      </c>
      <c r="F82" s="43"/>
      <c r="G82" s="43"/>
      <c r="H82" s="43"/>
      <c r="I82" s="43"/>
      <c r="J82" s="43"/>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21</v>
      </c>
      <c r="D84" s="43"/>
      <c r="E84" s="43"/>
      <c r="F84" s="30" t="str">
        <f>F14</f>
        <v>Letiště Čáslav</v>
      </c>
      <c r="G84" s="43"/>
      <c r="H84" s="43"/>
      <c r="I84" s="35" t="s">
        <v>23</v>
      </c>
      <c r="J84" s="75" t="str">
        <f>IF(J14="","",J14)</f>
        <v>8. 8. 2025</v>
      </c>
      <c r="K84" s="43"/>
      <c r="L84" s="148"/>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8"/>
      <c r="S85" s="41"/>
      <c r="T85" s="41"/>
      <c r="U85" s="41"/>
      <c r="V85" s="41"/>
      <c r="W85" s="41"/>
      <c r="X85" s="41"/>
      <c r="Y85" s="41"/>
      <c r="Z85" s="41"/>
      <c r="AA85" s="41"/>
      <c r="AB85" s="41"/>
      <c r="AC85" s="41"/>
      <c r="AD85" s="41"/>
      <c r="AE85" s="41"/>
    </row>
    <row r="86" s="2" customFormat="1" ht="15.15" customHeight="1">
      <c r="A86" s="41"/>
      <c r="B86" s="42"/>
      <c r="C86" s="35" t="s">
        <v>25</v>
      </c>
      <c r="D86" s="43"/>
      <c r="E86" s="43"/>
      <c r="F86" s="30" t="str">
        <f>E17</f>
        <v>Česká Republika - Ministerstvo obrany ČR</v>
      </c>
      <c r="G86" s="43"/>
      <c r="H86" s="43"/>
      <c r="I86" s="35" t="s">
        <v>31</v>
      </c>
      <c r="J86" s="39" t="str">
        <f>E23</f>
        <v xml:space="preserve">AGA-Letiště, s.r.o. </v>
      </c>
      <c r="K86" s="43"/>
      <c r="L86" s="148"/>
      <c r="S86" s="41"/>
      <c r="T86" s="41"/>
      <c r="U86" s="41"/>
      <c r="V86" s="41"/>
      <c r="W86" s="41"/>
      <c r="X86" s="41"/>
      <c r="Y86" s="41"/>
      <c r="Z86" s="41"/>
      <c r="AA86" s="41"/>
      <c r="AB86" s="41"/>
      <c r="AC86" s="41"/>
      <c r="AD86" s="41"/>
      <c r="AE86" s="41"/>
    </row>
    <row r="87" s="2" customFormat="1" ht="15.15" customHeight="1">
      <c r="A87" s="41"/>
      <c r="B87" s="42"/>
      <c r="C87" s="35" t="s">
        <v>29</v>
      </c>
      <c r="D87" s="43"/>
      <c r="E87" s="43"/>
      <c r="F87" s="30" t="str">
        <f>IF(E20="","",E20)</f>
        <v>Vyplň údaj</v>
      </c>
      <c r="G87" s="43"/>
      <c r="H87" s="43"/>
      <c r="I87" s="35" t="s">
        <v>34</v>
      </c>
      <c r="J87" s="39" t="str">
        <f>E26</f>
        <v xml:space="preserve"> </v>
      </c>
      <c r="K87" s="43"/>
      <c r="L87" s="148"/>
      <c r="S87" s="41"/>
      <c r="T87" s="41"/>
      <c r="U87" s="41"/>
      <c r="V87" s="41"/>
      <c r="W87" s="41"/>
      <c r="X87" s="41"/>
      <c r="Y87" s="41"/>
      <c r="Z87" s="41"/>
      <c r="AA87" s="41"/>
      <c r="AB87" s="41"/>
      <c r="AC87" s="41"/>
      <c r="AD87" s="41"/>
      <c r="AE87" s="41"/>
    </row>
    <row r="88" s="2" customFormat="1" ht="10.32" customHeight="1">
      <c r="A88" s="41"/>
      <c r="B88" s="42"/>
      <c r="C88" s="43"/>
      <c r="D88" s="43"/>
      <c r="E88" s="43"/>
      <c r="F88" s="43"/>
      <c r="G88" s="43"/>
      <c r="H88" s="43"/>
      <c r="I88" s="43"/>
      <c r="J88" s="43"/>
      <c r="K88" s="43"/>
      <c r="L88" s="148"/>
      <c r="S88" s="41"/>
      <c r="T88" s="41"/>
      <c r="U88" s="41"/>
      <c r="V88" s="41"/>
      <c r="W88" s="41"/>
      <c r="X88" s="41"/>
      <c r="Y88" s="41"/>
      <c r="Z88" s="41"/>
      <c r="AA88" s="41"/>
      <c r="AB88" s="41"/>
      <c r="AC88" s="41"/>
      <c r="AD88" s="41"/>
      <c r="AE88" s="41"/>
    </row>
    <row r="89" s="11" customFormat="1" ht="29.28" customHeight="1">
      <c r="A89" s="189"/>
      <c r="B89" s="190"/>
      <c r="C89" s="191" t="s">
        <v>172</v>
      </c>
      <c r="D89" s="192" t="s">
        <v>57</v>
      </c>
      <c r="E89" s="192" t="s">
        <v>53</v>
      </c>
      <c r="F89" s="192" t="s">
        <v>54</v>
      </c>
      <c r="G89" s="192" t="s">
        <v>173</v>
      </c>
      <c r="H89" s="192" t="s">
        <v>174</v>
      </c>
      <c r="I89" s="192" t="s">
        <v>175</v>
      </c>
      <c r="J89" s="192" t="s">
        <v>167</v>
      </c>
      <c r="K89" s="193" t="s">
        <v>176</v>
      </c>
      <c r="L89" s="194"/>
      <c r="M89" s="95" t="s">
        <v>19</v>
      </c>
      <c r="N89" s="96" t="s">
        <v>42</v>
      </c>
      <c r="O89" s="96" t="s">
        <v>177</v>
      </c>
      <c r="P89" s="96" t="s">
        <v>178</v>
      </c>
      <c r="Q89" s="96" t="s">
        <v>179</v>
      </c>
      <c r="R89" s="96" t="s">
        <v>180</v>
      </c>
      <c r="S89" s="96" t="s">
        <v>181</v>
      </c>
      <c r="T89" s="97" t="s">
        <v>182</v>
      </c>
      <c r="U89" s="189"/>
      <c r="V89" s="189"/>
      <c r="W89" s="189"/>
      <c r="X89" s="189"/>
      <c r="Y89" s="189"/>
      <c r="Z89" s="189"/>
      <c r="AA89" s="189"/>
      <c r="AB89" s="189"/>
      <c r="AC89" s="189"/>
      <c r="AD89" s="189"/>
      <c r="AE89" s="189"/>
    </row>
    <row r="90" s="2" customFormat="1" ht="22.8" customHeight="1">
      <c r="A90" s="41"/>
      <c r="B90" s="42"/>
      <c r="C90" s="102" t="s">
        <v>183</v>
      </c>
      <c r="D90" s="43"/>
      <c r="E90" s="43"/>
      <c r="F90" s="43"/>
      <c r="G90" s="43"/>
      <c r="H90" s="43"/>
      <c r="I90" s="43"/>
      <c r="J90" s="195">
        <f>BK90</f>
        <v>0</v>
      </c>
      <c r="K90" s="43"/>
      <c r="L90" s="47"/>
      <c r="M90" s="98"/>
      <c r="N90" s="196"/>
      <c r="O90" s="99"/>
      <c r="P90" s="197">
        <f>P91+P105+P111+P134+P140</f>
        <v>0</v>
      </c>
      <c r="Q90" s="99"/>
      <c r="R90" s="197">
        <f>R91+R105+R111+R134+R140</f>
        <v>0</v>
      </c>
      <c r="S90" s="99"/>
      <c r="T90" s="198">
        <f>T91+T105+T111+T134+T140</f>
        <v>0</v>
      </c>
      <c r="U90" s="41"/>
      <c r="V90" s="41"/>
      <c r="W90" s="41"/>
      <c r="X90" s="41"/>
      <c r="Y90" s="41"/>
      <c r="Z90" s="41"/>
      <c r="AA90" s="41"/>
      <c r="AB90" s="41"/>
      <c r="AC90" s="41"/>
      <c r="AD90" s="41"/>
      <c r="AE90" s="41"/>
      <c r="AT90" s="20" t="s">
        <v>71</v>
      </c>
      <c r="AU90" s="20" t="s">
        <v>168</v>
      </c>
      <c r="BK90" s="199">
        <f>BK91+BK105+BK111+BK134+BK140</f>
        <v>0</v>
      </c>
    </row>
    <row r="91" s="12" customFormat="1" ht="25.92" customHeight="1">
      <c r="A91" s="12"/>
      <c r="B91" s="200"/>
      <c r="C91" s="201"/>
      <c r="D91" s="202" t="s">
        <v>71</v>
      </c>
      <c r="E91" s="203" t="s">
        <v>403</v>
      </c>
      <c r="F91" s="203" t="s">
        <v>404</v>
      </c>
      <c r="G91" s="201"/>
      <c r="H91" s="201"/>
      <c r="I91" s="204"/>
      <c r="J91" s="205">
        <f>BK91</f>
        <v>0</v>
      </c>
      <c r="K91" s="201"/>
      <c r="L91" s="206"/>
      <c r="M91" s="207"/>
      <c r="N91" s="208"/>
      <c r="O91" s="208"/>
      <c r="P91" s="209">
        <f>SUM(P92:P104)</f>
        <v>0</v>
      </c>
      <c r="Q91" s="208"/>
      <c r="R91" s="209">
        <f>SUM(R92:R104)</f>
        <v>0</v>
      </c>
      <c r="S91" s="208"/>
      <c r="T91" s="210">
        <f>SUM(T92:T104)</f>
        <v>0</v>
      </c>
      <c r="U91" s="12"/>
      <c r="V91" s="12"/>
      <c r="W91" s="12"/>
      <c r="X91" s="12"/>
      <c r="Y91" s="12"/>
      <c r="Z91" s="12"/>
      <c r="AA91" s="12"/>
      <c r="AB91" s="12"/>
      <c r="AC91" s="12"/>
      <c r="AD91" s="12"/>
      <c r="AE91" s="12"/>
      <c r="AR91" s="211" t="s">
        <v>79</v>
      </c>
      <c r="AT91" s="212" t="s">
        <v>71</v>
      </c>
      <c r="AU91" s="212" t="s">
        <v>72</v>
      </c>
      <c r="AY91" s="211" t="s">
        <v>186</v>
      </c>
      <c r="BK91" s="213">
        <f>SUM(BK92:BK104)</f>
        <v>0</v>
      </c>
    </row>
    <row r="92" s="2" customFormat="1" ht="16.5" customHeight="1">
      <c r="A92" s="41"/>
      <c r="B92" s="42"/>
      <c r="C92" s="216" t="s">
        <v>241</v>
      </c>
      <c r="D92" s="240" t="s">
        <v>190</v>
      </c>
      <c r="E92" s="218" t="s">
        <v>405</v>
      </c>
      <c r="F92" s="219" t="s">
        <v>406</v>
      </c>
      <c r="G92" s="220" t="s">
        <v>224</v>
      </c>
      <c r="H92" s="221">
        <v>10</v>
      </c>
      <c r="I92" s="222"/>
      <c r="J92" s="223">
        <f>ROUND(I92*H92,2)</f>
        <v>0</v>
      </c>
      <c r="K92" s="219" t="s">
        <v>225</v>
      </c>
      <c r="L92" s="47"/>
      <c r="M92" s="224" t="s">
        <v>19</v>
      </c>
      <c r="N92" s="225" t="s">
        <v>43</v>
      </c>
      <c r="O92" s="87"/>
      <c r="P92" s="226">
        <f>O92*H92</f>
        <v>0</v>
      </c>
      <c r="Q92" s="226">
        <v>0</v>
      </c>
      <c r="R92" s="226">
        <f>Q92*H92</f>
        <v>0</v>
      </c>
      <c r="S92" s="226">
        <v>0</v>
      </c>
      <c r="T92" s="227">
        <f>S92*H92</f>
        <v>0</v>
      </c>
      <c r="U92" s="41"/>
      <c r="V92" s="41"/>
      <c r="W92" s="41"/>
      <c r="X92" s="41"/>
      <c r="Y92" s="41"/>
      <c r="Z92" s="41"/>
      <c r="AA92" s="41"/>
      <c r="AB92" s="41"/>
      <c r="AC92" s="41"/>
      <c r="AD92" s="41"/>
      <c r="AE92" s="41"/>
      <c r="AR92" s="228" t="s">
        <v>226</v>
      </c>
      <c r="AT92" s="228" t="s">
        <v>190</v>
      </c>
      <c r="AU92" s="228" t="s">
        <v>79</v>
      </c>
      <c r="AY92" s="20" t="s">
        <v>186</v>
      </c>
      <c r="BE92" s="229">
        <f>IF(N92="základní",J92,0)</f>
        <v>0</v>
      </c>
      <c r="BF92" s="229">
        <f>IF(N92="snížená",J92,0)</f>
        <v>0</v>
      </c>
      <c r="BG92" s="229">
        <f>IF(N92="zákl. přenesená",J92,0)</f>
        <v>0</v>
      </c>
      <c r="BH92" s="229">
        <f>IF(N92="sníž. přenesená",J92,0)</f>
        <v>0</v>
      </c>
      <c r="BI92" s="229">
        <f>IF(N92="nulová",J92,0)</f>
        <v>0</v>
      </c>
      <c r="BJ92" s="20" t="s">
        <v>79</v>
      </c>
      <c r="BK92" s="229">
        <f>ROUND(I92*H92,2)</f>
        <v>0</v>
      </c>
      <c r="BL92" s="20" t="s">
        <v>226</v>
      </c>
      <c r="BM92" s="228" t="s">
        <v>311</v>
      </c>
    </row>
    <row r="93" s="2" customFormat="1">
      <c r="A93" s="41"/>
      <c r="B93" s="42"/>
      <c r="C93" s="43"/>
      <c r="D93" s="230" t="s">
        <v>196</v>
      </c>
      <c r="E93" s="43"/>
      <c r="F93" s="231" t="s">
        <v>406</v>
      </c>
      <c r="G93" s="43"/>
      <c r="H93" s="43"/>
      <c r="I93" s="232"/>
      <c r="J93" s="43"/>
      <c r="K93" s="43"/>
      <c r="L93" s="47"/>
      <c r="M93" s="233"/>
      <c r="N93" s="234"/>
      <c r="O93" s="87"/>
      <c r="P93" s="87"/>
      <c r="Q93" s="87"/>
      <c r="R93" s="87"/>
      <c r="S93" s="87"/>
      <c r="T93" s="88"/>
      <c r="U93" s="41"/>
      <c r="V93" s="41"/>
      <c r="W93" s="41"/>
      <c r="X93" s="41"/>
      <c r="Y93" s="41"/>
      <c r="Z93" s="41"/>
      <c r="AA93" s="41"/>
      <c r="AB93" s="41"/>
      <c r="AC93" s="41"/>
      <c r="AD93" s="41"/>
      <c r="AE93" s="41"/>
      <c r="AT93" s="20" t="s">
        <v>196</v>
      </c>
      <c r="AU93" s="20" t="s">
        <v>79</v>
      </c>
    </row>
    <row r="94" s="2" customFormat="1">
      <c r="A94" s="41"/>
      <c r="B94" s="42"/>
      <c r="C94" s="43"/>
      <c r="D94" s="241" t="s">
        <v>229</v>
      </c>
      <c r="E94" s="43"/>
      <c r="F94" s="242" t="s">
        <v>407</v>
      </c>
      <c r="G94" s="43"/>
      <c r="H94" s="43"/>
      <c r="I94" s="232"/>
      <c r="J94" s="43"/>
      <c r="K94" s="43"/>
      <c r="L94" s="47"/>
      <c r="M94" s="233"/>
      <c r="N94" s="234"/>
      <c r="O94" s="87"/>
      <c r="P94" s="87"/>
      <c r="Q94" s="87"/>
      <c r="R94" s="87"/>
      <c r="S94" s="87"/>
      <c r="T94" s="88"/>
      <c r="U94" s="41"/>
      <c r="V94" s="41"/>
      <c r="W94" s="41"/>
      <c r="X94" s="41"/>
      <c r="Y94" s="41"/>
      <c r="Z94" s="41"/>
      <c r="AA94" s="41"/>
      <c r="AB94" s="41"/>
      <c r="AC94" s="41"/>
      <c r="AD94" s="41"/>
      <c r="AE94" s="41"/>
      <c r="AT94" s="20" t="s">
        <v>229</v>
      </c>
      <c r="AU94" s="20" t="s">
        <v>79</v>
      </c>
    </row>
    <row r="95" s="2" customFormat="1">
      <c r="A95" s="41"/>
      <c r="B95" s="42"/>
      <c r="C95" s="43"/>
      <c r="D95" s="230" t="s">
        <v>197</v>
      </c>
      <c r="E95" s="43"/>
      <c r="F95" s="235" t="s">
        <v>408</v>
      </c>
      <c r="G95" s="43"/>
      <c r="H95" s="43"/>
      <c r="I95" s="232"/>
      <c r="J95" s="43"/>
      <c r="K95" s="43"/>
      <c r="L95" s="47"/>
      <c r="M95" s="233"/>
      <c r="N95" s="234"/>
      <c r="O95" s="87"/>
      <c r="P95" s="87"/>
      <c r="Q95" s="87"/>
      <c r="R95" s="87"/>
      <c r="S95" s="87"/>
      <c r="T95" s="88"/>
      <c r="U95" s="41"/>
      <c r="V95" s="41"/>
      <c r="W95" s="41"/>
      <c r="X95" s="41"/>
      <c r="Y95" s="41"/>
      <c r="Z95" s="41"/>
      <c r="AA95" s="41"/>
      <c r="AB95" s="41"/>
      <c r="AC95" s="41"/>
      <c r="AD95" s="41"/>
      <c r="AE95" s="41"/>
      <c r="AT95" s="20" t="s">
        <v>197</v>
      </c>
      <c r="AU95" s="20" t="s">
        <v>79</v>
      </c>
    </row>
    <row r="96" s="2" customFormat="1" ht="16.5" customHeight="1">
      <c r="A96" s="41"/>
      <c r="B96" s="42"/>
      <c r="C96" s="216" t="s">
        <v>409</v>
      </c>
      <c r="D96" s="275" t="s">
        <v>190</v>
      </c>
      <c r="E96" s="218" t="s">
        <v>410</v>
      </c>
      <c r="F96" s="219" t="s">
        <v>411</v>
      </c>
      <c r="G96" s="220" t="s">
        <v>302</v>
      </c>
      <c r="H96" s="221">
        <v>39</v>
      </c>
      <c r="I96" s="222"/>
      <c r="J96" s="223">
        <f>ROUND(I96*H96,2)</f>
        <v>0</v>
      </c>
      <c r="K96" s="219" t="s">
        <v>225</v>
      </c>
      <c r="L96" s="47"/>
      <c r="M96" s="224" t="s">
        <v>19</v>
      </c>
      <c r="N96" s="225" t="s">
        <v>43</v>
      </c>
      <c r="O96" s="87"/>
      <c r="P96" s="226">
        <f>O96*H96</f>
        <v>0</v>
      </c>
      <c r="Q96" s="226">
        <v>0</v>
      </c>
      <c r="R96" s="226">
        <f>Q96*H96</f>
        <v>0</v>
      </c>
      <c r="S96" s="226">
        <v>0</v>
      </c>
      <c r="T96" s="227">
        <f>S96*H96</f>
        <v>0</v>
      </c>
      <c r="U96" s="41"/>
      <c r="V96" s="41"/>
      <c r="W96" s="41"/>
      <c r="X96" s="41"/>
      <c r="Y96" s="41"/>
      <c r="Z96" s="41"/>
      <c r="AA96" s="41"/>
      <c r="AB96" s="41"/>
      <c r="AC96" s="41"/>
      <c r="AD96" s="41"/>
      <c r="AE96" s="41"/>
      <c r="AR96" s="228" t="s">
        <v>311</v>
      </c>
      <c r="AT96" s="228" t="s">
        <v>190</v>
      </c>
      <c r="AU96" s="228" t="s">
        <v>79</v>
      </c>
      <c r="AY96" s="20" t="s">
        <v>186</v>
      </c>
      <c r="BE96" s="229">
        <f>IF(N96="základní",J96,0)</f>
        <v>0</v>
      </c>
      <c r="BF96" s="229">
        <f>IF(N96="snížená",J96,0)</f>
        <v>0</v>
      </c>
      <c r="BG96" s="229">
        <f>IF(N96="zákl. přenesená",J96,0)</f>
        <v>0</v>
      </c>
      <c r="BH96" s="229">
        <f>IF(N96="sníž. přenesená",J96,0)</f>
        <v>0</v>
      </c>
      <c r="BI96" s="229">
        <f>IF(N96="nulová",J96,0)</f>
        <v>0</v>
      </c>
      <c r="BJ96" s="20" t="s">
        <v>79</v>
      </c>
      <c r="BK96" s="229">
        <f>ROUND(I96*H96,2)</f>
        <v>0</v>
      </c>
      <c r="BL96" s="20" t="s">
        <v>311</v>
      </c>
      <c r="BM96" s="228" t="s">
        <v>412</v>
      </c>
    </row>
    <row r="97" s="2" customFormat="1">
      <c r="A97" s="41"/>
      <c r="B97" s="42"/>
      <c r="C97" s="43"/>
      <c r="D97" s="230" t="s">
        <v>196</v>
      </c>
      <c r="E97" s="43"/>
      <c r="F97" s="231" t="s">
        <v>413</v>
      </c>
      <c r="G97" s="43"/>
      <c r="H97" s="43"/>
      <c r="I97" s="232"/>
      <c r="J97" s="43"/>
      <c r="K97" s="43"/>
      <c r="L97" s="47"/>
      <c r="M97" s="233"/>
      <c r="N97" s="234"/>
      <c r="O97" s="87"/>
      <c r="P97" s="87"/>
      <c r="Q97" s="87"/>
      <c r="R97" s="87"/>
      <c r="S97" s="87"/>
      <c r="T97" s="88"/>
      <c r="U97" s="41"/>
      <c r="V97" s="41"/>
      <c r="W97" s="41"/>
      <c r="X97" s="41"/>
      <c r="Y97" s="41"/>
      <c r="Z97" s="41"/>
      <c r="AA97" s="41"/>
      <c r="AB97" s="41"/>
      <c r="AC97" s="41"/>
      <c r="AD97" s="41"/>
      <c r="AE97" s="41"/>
      <c r="AT97" s="20" t="s">
        <v>196</v>
      </c>
      <c r="AU97" s="20" t="s">
        <v>79</v>
      </c>
    </row>
    <row r="98" s="2" customFormat="1">
      <c r="A98" s="41"/>
      <c r="B98" s="42"/>
      <c r="C98" s="43"/>
      <c r="D98" s="241" t="s">
        <v>229</v>
      </c>
      <c r="E98" s="43"/>
      <c r="F98" s="242" t="s">
        <v>414</v>
      </c>
      <c r="G98" s="43"/>
      <c r="H98" s="43"/>
      <c r="I98" s="232"/>
      <c r="J98" s="43"/>
      <c r="K98" s="43"/>
      <c r="L98" s="47"/>
      <c r="M98" s="233"/>
      <c r="N98" s="234"/>
      <c r="O98" s="87"/>
      <c r="P98" s="87"/>
      <c r="Q98" s="87"/>
      <c r="R98" s="87"/>
      <c r="S98" s="87"/>
      <c r="T98" s="88"/>
      <c r="U98" s="41"/>
      <c r="V98" s="41"/>
      <c r="W98" s="41"/>
      <c r="X98" s="41"/>
      <c r="Y98" s="41"/>
      <c r="Z98" s="41"/>
      <c r="AA98" s="41"/>
      <c r="AB98" s="41"/>
      <c r="AC98" s="41"/>
      <c r="AD98" s="41"/>
      <c r="AE98" s="41"/>
      <c r="AT98" s="20" t="s">
        <v>229</v>
      </c>
      <c r="AU98" s="20" t="s">
        <v>79</v>
      </c>
    </row>
    <row r="99" s="13" customFormat="1">
      <c r="A99" s="13"/>
      <c r="B99" s="243"/>
      <c r="C99" s="244"/>
      <c r="D99" s="230" t="s">
        <v>232</v>
      </c>
      <c r="E99" s="245" t="s">
        <v>19</v>
      </c>
      <c r="F99" s="246" t="s">
        <v>415</v>
      </c>
      <c r="G99" s="244"/>
      <c r="H99" s="245" t="s">
        <v>19</v>
      </c>
      <c r="I99" s="247"/>
      <c r="J99" s="244"/>
      <c r="K99" s="244"/>
      <c r="L99" s="248"/>
      <c r="M99" s="249"/>
      <c r="N99" s="250"/>
      <c r="O99" s="250"/>
      <c r="P99" s="250"/>
      <c r="Q99" s="250"/>
      <c r="R99" s="250"/>
      <c r="S99" s="250"/>
      <c r="T99" s="251"/>
      <c r="U99" s="13"/>
      <c r="V99" s="13"/>
      <c r="W99" s="13"/>
      <c r="X99" s="13"/>
      <c r="Y99" s="13"/>
      <c r="Z99" s="13"/>
      <c r="AA99" s="13"/>
      <c r="AB99" s="13"/>
      <c r="AC99" s="13"/>
      <c r="AD99" s="13"/>
      <c r="AE99" s="13"/>
      <c r="AT99" s="252" t="s">
        <v>232</v>
      </c>
      <c r="AU99" s="252" t="s">
        <v>79</v>
      </c>
      <c r="AV99" s="13" t="s">
        <v>79</v>
      </c>
      <c r="AW99" s="13" t="s">
        <v>33</v>
      </c>
      <c r="AX99" s="13" t="s">
        <v>72</v>
      </c>
      <c r="AY99" s="252" t="s">
        <v>186</v>
      </c>
    </row>
    <row r="100" s="14" customFormat="1">
      <c r="A100" s="14"/>
      <c r="B100" s="253"/>
      <c r="C100" s="254"/>
      <c r="D100" s="230" t="s">
        <v>232</v>
      </c>
      <c r="E100" s="255" t="s">
        <v>19</v>
      </c>
      <c r="F100" s="256" t="s">
        <v>416</v>
      </c>
      <c r="G100" s="254"/>
      <c r="H100" s="257">
        <v>39</v>
      </c>
      <c r="I100" s="258"/>
      <c r="J100" s="254"/>
      <c r="K100" s="254"/>
      <c r="L100" s="259"/>
      <c r="M100" s="260"/>
      <c r="N100" s="261"/>
      <c r="O100" s="261"/>
      <c r="P100" s="261"/>
      <c r="Q100" s="261"/>
      <c r="R100" s="261"/>
      <c r="S100" s="261"/>
      <c r="T100" s="262"/>
      <c r="U100" s="14"/>
      <c r="V100" s="14"/>
      <c r="W100" s="14"/>
      <c r="X100" s="14"/>
      <c r="Y100" s="14"/>
      <c r="Z100" s="14"/>
      <c r="AA100" s="14"/>
      <c r="AB100" s="14"/>
      <c r="AC100" s="14"/>
      <c r="AD100" s="14"/>
      <c r="AE100" s="14"/>
      <c r="AT100" s="263" t="s">
        <v>232</v>
      </c>
      <c r="AU100" s="263" t="s">
        <v>79</v>
      </c>
      <c r="AV100" s="14" t="s">
        <v>81</v>
      </c>
      <c r="AW100" s="14" t="s">
        <v>33</v>
      </c>
      <c r="AX100" s="14" t="s">
        <v>79</v>
      </c>
      <c r="AY100" s="263" t="s">
        <v>186</v>
      </c>
    </row>
    <row r="101" s="2" customFormat="1" ht="21.75" customHeight="1">
      <c r="A101" s="41"/>
      <c r="B101" s="42"/>
      <c r="C101" s="216" t="s">
        <v>417</v>
      </c>
      <c r="D101" s="240" t="s">
        <v>190</v>
      </c>
      <c r="E101" s="218" t="s">
        <v>418</v>
      </c>
      <c r="F101" s="219" t="s">
        <v>419</v>
      </c>
      <c r="G101" s="220" t="s">
        <v>302</v>
      </c>
      <c r="H101" s="221">
        <v>8</v>
      </c>
      <c r="I101" s="222"/>
      <c r="J101" s="223">
        <f>ROUND(I101*H101,2)</f>
        <v>0</v>
      </c>
      <c r="K101" s="219" t="s">
        <v>19</v>
      </c>
      <c r="L101" s="47"/>
      <c r="M101" s="224" t="s">
        <v>19</v>
      </c>
      <c r="N101" s="225" t="s">
        <v>43</v>
      </c>
      <c r="O101" s="87"/>
      <c r="P101" s="226">
        <f>O101*H101</f>
        <v>0</v>
      </c>
      <c r="Q101" s="226">
        <v>0</v>
      </c>
      <c r="R101" s="226">
        <f>Q101*H101</f>
        <v>0</v>
      </c>
      <c r="S101" s="226">
        <v>0</v>
      </c>
      <c r="T101" s="227">
        <f>S101*H101</f>
        <v>0</v>
      </c>
      <c r="U101" s="41"/>
      <c r="V101" s="41"/>
      <c r="W101" s="41"/>
      <c r="X101" s="41"/>
      <c r="Y101" s="41"/>
      <c r="Z101" s="41"/>
      <c r="AA101" s="41"/>
      <c r="AB101" s="41"/>
      <c r="AC101" s="41"/>
      <c r="AD101" s="41"/>
      <c r="AE101" s="41"/>
      <c r="AR101" s="228" t="s">
        <v>226</v>
      </c>
      <c r="AT101" s="228" t="s">
        <v>190</v>
      </c>
      <c r="AU101" s="228" t="s">
        <v>79</v>
      </c>
      <c r="AY101" s="20" t="s">
        <v>186</v>
      </c>
      <c r="BE101" s="229">
        <f>IF(N101="základní",J101,0)</f>
        <v>0</v>
      </c>
      <c r="BF101" s="229">
        <f>IF(N101="snížená",J101,0)</f>
        <v>0</v>
      </c>
      <c r="BG101" s="229">
        <f>IF(N101="zákl. přenesená",J101,0)</f>
        <v>0</v>
      </c>
      <c r="BH101" s="229">
        <f>IF(N101="sníž. přenesená",J101,0)</f>
        <v>0</v>
      </c>
      <c r="BI101" s="229">
        <f>IF(N101="nulová",J101,0)</f>
        <v>0</v>
      </c>
      <c r="BJ101" s="20" t="s">
        <v>79</v>
      </c>
      <c r="BK101" s="229">
        <f>ROUND(I101*H101,2)</f>
        <v>0</v>
      </c>
      <c r="BL101" s="20" t="s">
        <v>226</v>
      </c>
      <c r="BM101" s="228" t="s">
        <v>420</v>
      </c>
    </row>
    <row r="102" s="2" customFormat="1">
      <c r="A102" s="41"/>
      <c r="B102" s="42"/>
      <c r="C102" s="43"/>
      <c r="D102" s="230" t="s">
        <v>196</v>
      </c>
      <c r="E102" s="43"/>
      <c r="F102" s="231" t="s">
        <v>419</v>
      </c>
      <c r="G102" s="43"/>
      <c r="H102" s="43"/>
      <c r="I102" s="232"/>
      <c r="J102" s="43"/>
      <c r="K102" s="43"/>
      <c r="L102" s="47"/>
      <c r="M102" s="233"/>
      <c r="N102" s="234"/>
      <c r="O102" s="87"/>
      <c r="P102" s="87"/>
      <c r="Q102" s="87"/>
      <c r="R102" s="87"/>
      <c r="S102" s="87"/>
      <c r="T102" s="88"/>
      <c r="U102" s="41"/>
      <c r="V102" s="41"/>
      <c r="W102" s="41"/>
      <c r="X102" s="41"/>
      <c r="Y102" s="41"/>
      <c r="Z102" s="41"/>
      <c r="AA102" s="41"/>
      <c r="AB102" s="41"/>
      <c r="AC102" s="41"/>
      <c r="AD102" s="41"/>
      <c r="AE102" s="41"/>
      <c r="AT102" s="20" t="s">
        <v>196</v>
      </c>
      <c r="AU102" s="20" t="s">
        <v>79</v>
      </c>
    </row>
    <row r="103" s="2" customFormat="1">
      <c r="A103" s="41"/>
      <c r="B103" s="42"/>
      <c r="C103" s="43"/>
      <c r="D103" s="230" t="s">
        <v>197</v>
      </c>
      <c r="E103" s="43"/>
      <c r="F103" s="235" t="s">
        <v>421</v>
      </c>
      <c r="G103" s="43"/>
      <c r="H103" s="43"/>
      <c r="I103" s="232"/>
      <c r="J103" s="43"/>
      <c r="K103" s="43"/>
      <c r="L103" s="47"/>
      <c r="M103" s="233"/>
      <c r="N103" s="234"/>
      <c r="O103" s="87"/>
      <c r="P103" s="87"/>
      <c r="Q103" s="87"/>
      <c r="R103" s="87"/>
      <c r="S103" s="87"/>
      <c r="T103" s="88"/>
      <c r="U103" s="41"/>
      <c r="V103" s="41"/>
      <c r="W103" s="41"/>
      <c r="X103" s="41"/>
      <c r="Y103" s="41"/>
      <c r="Z103" s="41"/>
      <c r="AA103" s="41"/>
      <c r="AB103" s="41"/>
      <c r="AC103" s="41"/>
      <c r="AD103" s="41"/>
      <c r="AE103" s="41"/>
      <c r="AT103" s="20" t="s">
        <v>197</v>
      </c>
      <c r="AU103" s="20" t="s">
        <v>79</v>
      </c>
    </row>
    <row r="104" s="14" customFormat="1">
      <c r="A104" s="14"/>
      <c r="B104" s="253"/>
      <c r="C104" s="254"/>
      <c r="D104" s="230" t="s">
        <v>232</v>
      </c>
      <c r="E104" s="255" t="s">
        <v>19</v>
      </c>
      <c r="F104" s="256" t="s">
        <v>422</v>
      </c>
      <c r="G104" s="254"/>
      <c r="H104" s="257">
        <v>8</v>
      </c>
      <c r="I104" s="258"/>
      <c r="J104" s="254"/>
      <c r="K104" s="254"/>
      <c r="L104" s="259"/>
      <c r="M104" s="260"/>
      <c r="N104" s="261"/>
      <c r="O104" s="261"/>
      <c r="P104" s="261"/>
      <c r="Q104" s="261"/>
      <c r="R104" s="261"/>
      <c r="S104" s="261"/>
      <c r="T104" s="262"/>
      <c r="U104" s="14"/>
      <c r="V104" s="14"/>
      <c r="W104" s="14"/>
      <c r="X104" s="14"/>
      <c r="Y104" s="14"/>
      <c r="Z104" s="14"/>
      <c r="AA104" s="14"/>
      <c r="AB104" s="14"/>
      <c r="AC104" s="14"/>
      <c r="AD104" s="14"/>
      <c r="AE104" s="14"/>
      <c r="AT104" s="263" t="s">
        <v>232</v>
      </c>
      <c r="AU104" s="263" t="s">
        <v>79</v>
      </c>
      <c r="AV104" s="14" t="s">
        <v>81</v>
      </c>
      <c r="AW104" s="14" t="s">
        <v>33</v>
      </c>
      <c r="AX104" s="14" t="s">
        <v>79</v>
      </c>
      <c r="AY104" s="263" t="s">
        <v>186</v>
      </c>
    </row>
    <row r="105" s="12" customFormat="1" ht="25.92" customHeight="1">
      <c r="A105" s="12"/>
      <c r="B105" s="200"/>
      <c r="C105" s="201"/>
      <c r="D105" s="202" t="s">
        <v>71</v>
      </c>
      <c r="E105" s="203" t="s">
        <v>307</v>
      </c>
      <c r="F105" s="203" t="s">
        <v>423</v>
      </c>
      <c r="G105" s="201"/>
      <c r="H105" s="201"/>
      <c r="I105" s="204"/>
      <c r="J105" s="205">
        <f>BK105</f>
        <v>0</v>
      </c>
      <c r="K105" s="201"/>
      <c r="L105" s="206"/>
      <c r="M105" s="207"/>
      <c r="N105" s="208"/>
      <c r="O105" s="208"/>
      <c r="P105" s="209">
        <f>SUM(P106:P110)</f>
        <v>0</v>
      </c>
      <c r="Q105" s="208"/>
      <c r="R105" s="209">
        <f>SUM(R106:R110)</f>
        <v>0</v>
      </c>
      <c r="S105" s="208"/>
      <c r="T105" s="210">
        <f>SUM(T106:T110)</f>
        <v>0</v>
      </c>
      <c r="U105" s="12"/>
      <c r="V105" s="12"/>
      <c r="W105" s="12"/>
      <c r="X105" s="12"/>
      <c r="Y105" s="12"/>
      <c r="Z105" s="12"/>
      <c r="AA105" s="12"/>
      <c r="AB105" s="12"/>
      <c r="AC105" s="12"/>
      <c r="AD105" s="12"/>
      <c r="AE105" s="12"/>
      <c r="AR105" s="211" t="s">
        <v>79</v>
      </c>
      <c r="AT105" s="212" t="s">
        <v>71</v>
      </c>
      <c r="AU105" s="212" t="s">
        <v>72</v>
      </c>
      <c r="AY105" s="211" t="s">
        <v>186</v>
      </c>
      <c r="BK105" s="213">
        <f>SUM(BK106:BK110)</f>
        <v>0</v>
      </c>
    </row>
    <row r="106" s="2" customFormat="1" ht="21.75" customHeight="1">
      <c r="A106" s="41"/>
      <c r="B106" s="42"/>
      <c r="C106" s="216" t="s">
        <v>424</v>
      </c>
      <c r="D106" s="240" t="s">
        <v>190</v>
      </c>
      <c r="E106" s="218" t="s">
        <v>425</v>
      </c>
      <c r="F106" s="219" t="s">
        <v>426</v>
      </c>
      <c r="G106" s="220" t="s">
        <v>224</v>
      </c>
      <c r="H106" s="221">
        <v>128</v>
      </c>
      <c r="I106" s="222"/>
      <c r="J106" s="223">
        <f>ROUND(I106*H106,2)</f>
        <v>0</v>
      </c>
      <c r="K106" s="219" t="s">
        <v>225</v>
      </c>
      <c r="L106" s="47"/>
      <c r="M106" s="224" t="s">
        <v>19</v>
      </c>
      <c r="N106" s="225" t="s">
        <v>43</v>
      </c>
      <c r="O106" s="87"/>
      <c r="P106" s="226">
        <f>O106*H106</f>
        <v>0</v>
      </c>
      <c r="Q106" s="226">
        <v>0</v>
      </c>
      <c r="R106" s="226">
        <f>Q106*H106</f>
        <v>0</v>
      </c>
      <c r="S106" s="226">
        <v>0</v>
      </c>
      <c r="T106" s="227">
        <f>S106*H106</f>
        <v>0</v>
      </c>
      <c r="U106" s="41"/>
      <c r="V106" s="41"/>
      <c r="W106" s="41"/>
      <c r="X106" s="41"/>
      <c r="Y106" s="41"/>
      <c r="Z106" s="41"/>
      <c r="AA106" s="41"/>
      <c r="AB106" s="41"/>
      <c r="AC106" s="41"/>
      <c r="AD106" s="41"/>
      <c r="AE106" s="41"/>
      <c r="AR106" s="228" t="s">
        <v>226</v>
      </c>
      <c r="AT106" s="228" t="s">
        <v>190</v>
      </c>
      <c r="AU106" s="228" t="s">
        <v>79</v>
      </c>
      <c r="AY106" s="20" t="s">
        <v>186</v>
      </c>
      <c r="BE106" s="229">
        <f>IF(N106="základní",J106,0)</f>
        <v>0</v>
      </c>
      <c r="BF106" s="229">
        <f>IF(N106="snížená",J106,0)</f>
        <v>0</v>
      </c>
      <c r="BG106" s="229">
        <f>IF(N106="zákl. přenesená",J106,0)</f>
        <v>0</v>
      </c>
      <c r="BH106" s="229">
        <f>IF(N106="sníž. přenesená",J106,0)</f>
        <v>0</v>
      </c>
      <c r="BI106" s="229">
        <f>IF(N106="nulová",J106,0)</f>
        <v>0</v>
      </c>
      <c r="BJ106" s="20" t="s">
        <v>79</v>
      </c>
      <c r="BK106" s="229">
        <f>ROUND(I106*H106,2)</f>
        <v>0</v>
      </c>
      <c r="BL106" s="20" t="s">
        <v>226</v>
      </c>
      <c r="BM106" s="228" t="s">
        <v>252</v>
      </c>
    </row>
    <row r="107" s="2" customFormat="1">
      <c r="A107" s="41"/>
      <c r="B107" s="42"/>
      <c r="C107" s="43"/>
      <c r="D107" s="230" t="s">
        <v>196</v>
      </c>
      <c r="E107" s="43"/>
      <c r="F107" s="231" t="s">
        <v>426</v>
      </c>
      <c r="G107" s="43"/>
      <c r="H107" s="43"/>
      <c r="I107" s="232"/>
      <c r="J107" s="43"/>
      <c r="K107" s="43"/>
      <c r="L107" s="47"/>
      <c r="M107" s="233"/>
      <c r="N107" s="234"/>
      <c r="O107" s="87"/>
      <c r="P107" s="87"/>
      <c r="Q107" s="87"/>
      <c r="R107" s="87"/>
      <c r="S107" s="87"/>
      <c r="T107" s="88"/>
      <c r="U107" s="41"/>
      <c r="V107" s="41"/>
      <c r="W107" s="41"/>
      <c r="X107" s="41"/>
      <c r="Y107" s="41"/>
      <c r="Z107" s="41"/>
      <c r="AA107" s="41"/>
      <c r="AB107" s="41"/>
      <c r="AC107" s="41"/>
      <c r="AD107" s="41"/>
      <c r="AE107" s="41"/>
      <c r="AT107" s="20" t="s">
        <v>196</v>
      </c>
      <c r="AU107" s="20" t="s">
        <v>79</v>
      </c>
    </row>
    <row r="108" s="2" customFormat="1">
      <c r="A108" s="41"/>
      <c r="B108" s="42"/>
      <c r="C108" s="43"/>
      <c r="D108" s="241" t="s">
        <v>229</v>
      </c>
      <c r="E108" s="43"/>
      <c r="F108" s="242" t="s">
        <v>427</v>
      </c>
      <c r="G108" s="43"/>
      <c r="H108" s="43"/>
      <c r="I108" s="232"/>
      <c r="J108" s="43"/>
      <c r="K108" s="43"/>
      <c r="L108" s="47"/>
      <c r="M108" s="233"/>
      <c r="N108" s="234"/>
      <c r="O108" s="87"/>
      <c r="P108" s="87"/>
      <c r="Q108" s="87"/>
      <c r="R108" s="87"/>
      <c r="S108" s="87"/>
      <c r="T108" s="88"/>
      <c r="U108" s="41"/>
      <c r="V108" s="41"/>
      <c r="W108" s="41"/>
      <c r="X108" s="41"/>
      <c r="Y108" s="41"/>
      <c r="Z108" s="41"/>
      <c r="AA108" s="41"/>
      <c r="AB108" s="41"/>
      <c r="AC108" s="41"/>
      <c r="AD108" s="41"/>
      <c r="AE108" s="41"/>
      <c r="AT108" s="20" t="s">
        <v>229</v>
      </c>
      <c r="AU108" s="20" t="s">
        <v>79</v>
      </c>
    </row>
    <row r="109" s="2" customFormat="1">
      <c r="A109" s="41"/>
      <c r="B109" s="42"/>
      <c r="C109" s="43"/>
      <c r="D109" s="230" t="s">
        <v>197</v>
      </c>
      <c r="E109" s="43"/>
      <c r="F109" s="235" t="s">
        <v>428</v>
      </c>
      <c r="G109" s="43"/>
      <c r="H109" s="43"/>
      <c r="I109" s="232"/>
      <c r="J109" s="43"/>
      <c r="K109" s="43"/>
      <c r="L109" s="47"/>
      <c r="M109" s="233"/>
      <c r="N109" s="234"/>
      <c r="O109" s="87"/>
      <c r="P109" s="87"/>
      <c r="Q109" s="87"/>
      <c r="R109" s="87"/>
      <c r="S109" s="87"/>
      <c r="T109" s="88"/>
      <c r="U109" s="41"/>
      <c r="V109" s="41"/>
      <c r="W109" s="41"/>
      <c r="X109" s="41"/>
      <c r="Y109" s="41"/>
      <c r="Z109" s="41"/>
      <c r="AA109" s="41"/>
      <c r="AB109" s="41"/>
      <c r="AC109" s="41"/>
      <c r="AD109" s="41"/>
      <c r="AE109" s="41"/>
      <c r="AT109" s="20" t="s">
        <v>197</v>
      </c>
      <c r="AU109" s="20" t="s">
        <v>79</v>
      </c>
    </row>
    <row r="110" s="14" customFormat="1">
      <c r="A110" s="14"/>
      <c r="B110" s="253"/>
      <c r="C110" s="254"/>
      <c r="D110" s="230" t="s">
        <v>232</v>
      </c>
      <c r="E110" s="255" t="s">
        <v>19</v>
      </c>
      <c r="F110" s="256" t="s">
        <v>429</v>
      </c>
      <c r="G110" s="254"/>
      <c r="H110" s="257">
        <v>128</v>
      </c>
      <c r="I110" s="258"/>
      <c r="J110" s="254"/>
      <c r="K110" s="254"/>
      <c r="L110" s="259"/>
      <c r="M110" s="260"/>
      <c r="N110" s="261"/>
      <c r="O110" s="261"/>
      <c r="P110" s="261"/>
      <c r="Q110" s="261"/>
      <c r="R110" s="261"/>
      <c r="S110" s="261"/>
      <c r="T110" s="262"/>
      <c r="U110" s="14"/>
      <c r="V110" s="14"/>
      <c r="W110" s="14"/>
      <c r="X110" s="14"/>
      <c r="Y110" s="14"/>
      <c r="Z110" s="14"/>
      <c r="AA110" s="14"/>
      <c r="AB110" s="14"/>
      <c r="AC110" s="14"/>
      <c r="AD110" s="14"/>
      <c r="AE110" s="14"/>
      <c r="AT110" s="263" t="s">
        <v>232</v>
      </c>
      <c r="AU110" s="263" t="s">
        <v>79</v>
      </c>
      <c r="AV110" s="14" t="s">
        <v>81</v>
      </c>
      <c r="AW110" s="14" t="s">
        <v>33</v>
      </c>
      <c r="AX110" s="14" t="s">
        <v>79</v>
      </c>
      <c r="AY110" s="263" t="s">
        <v>186</v>
      </c>
    </row>
    <row r="111" s="12" customFormat="1" ht="25.92" customHeight="1">
      <c r="A111" s="12"/>
      <c r="B111" s="200"/>
      <c r="C111" s="201"/>
      <c r="D111" s="202" t="s">
        <v>71</v>
      </c>
      <c r="E111" s="203" t="s">
        <v>430</v>
      </c>
      <c r="F111" s="203" t="s">
        <v>431</v>
      </c>
      <c r="G111" s="201"/>
      <c r="H111" s="201"/>
      <c r="I111" s="204"/>
      <c r="J111" s="205">
        <f>BK111</f>
        <v>0</v>
      </c>
      <c r="K111" s="201"/>
      <c r="L111" s="206"/>
      <c r="M111" s="207"/>
      <c r="N111" s="208"/>
      <c r="O111" s="208"/>
      <c r="P111" s="209">
        <f>SUM(P112:P133)</f>
        <v>0</v>
      </c>
      <c r="Q111" s="208"/>
      <c r="R111" s="209">
        <f>SUM(R112:R133)</f>
        <v>0</v>
      </c>
      <c r="S111" s="208"/>
      <c r="T111" s="210">
        <f>SUM(T112:T133)</f>
        <v>0</v>
      </c>
      <c r="U111" s="12"/>
      <c r="V111" s="12"/>
      <c r="W111" s="12"/>
      <c r="X111" s="12"/>
      <c r="Y111" s="12"/>
      <c r="Z111" s="12"/>
      <c r="AA111" s="12"/>
      <c r="AB111" s="12"/>
      <c r="AC111" s="12"/>
      <c r="AD111" s="12"/>
      <c r="AE111" s="12"/>
      <c r="AR111" s="211" t="s">
        <v>79</v>
      </c>
      <c r="AT111" s="212" t="s">
        <v>71</v>
      </c>
      <c r="AU111" s="212" t="s">
        <v>72</v>
      </c>
      <c r="AY111" s="211" t="s">
        <v>186</v>
      </c>
      <c r="BK111" s="213">
        <f>SUM(BK112:BK133)</f>
        <v>0</v>
      </c>
    </row>
    <row r="112" s="2" customFormat="1" ht="16.5" customHeight="1">
      <c r="A112" s="41"/>
      <c r="B112" s="42"/>
      <c r="C112" s="216" t="s">
        <v>432</v>
      </c>
      <c r="D112" s="275" t="s">
        <v>190</v>
      </c>
      <c r="E112" s="218" t="s">
        <v>433</v>
      </c>
      <c r="F112" s="219" t="s">
        <v>434</v>
      </c>
      <c r="G112" s="220" t="s">
        <v>224</v>
      </c>
      <c r="H112" s="221">
        <v>92</v>
      </c>
      <c r="I112" s="222"/>
      <c r="J112" s="223">
        <f>ROUND(I112*H112,2)</f>
        <v>0</v>
      </c>
      <c r="K112" s="219" t="s">
        <v>19</v>
      </c>
      <c r="L112" s="47"/>
      <c r="M112" s="224" t="s">
        <v>19</v>
      </c>
      <c r="N112" s="225" t="s">
        <v>43</v>
      </c>
      <c r="O112" s="87"/>
      <c r="P112" s="226">
        <f>O112*H112</f>
        <v>0</v>
      </c>
      <c r="Q112" s="226">
        <v>0</v>
      </c>
      <c r="R112" s="226">
        <f>Q112*H112</f>
        <v>0</v>
      </c>
      <c r="S112" s="226">
        <v>0</v>
      </c>
      <c r="T112" s="227">
        <f>S112*H112</f>
        <v>0</v>
      </c>
      <c r="U112" s="41"/>
      <c r="V112" s="41"/>
      <c r="W112" s="41"/>
      <c r="X112" s="41"/>
      <c r="Y112" s="41"/>
      <c r="Z112" s="41"/>
      <c r="AA112" s="41"/>
      <c r="AB112" s="41"/>
      <c r="AC112" s="41"/>
      <c r="AD112" s="41"/>
      <c r="AE112" s="41"/>
      <c r="AR112" s="228" t="s">
        <v>226</v>
      </c>
      <c r="AT112" s="228" t="s">
        <v>190</v>
      </c>
      <c r="AU112" s="228" t="s">
        <v>79</v>
      </c>
      <c r="AY112" s="20" t="s">
        <v>186</v>
      </c>
      <c r="BE112" s="229">
        <f>IF(N112="základní",J112,0)</f>
        <v>0</v>
      </c>
      <c r="BF112" s="229">
        <f>IF(N112="snížená",J112,0)</f>
        <v>0</v>
      </c>
      <c r="BG112" s="229">
        <f>IF(N112="zákl. přenesená",J112,0)</f>
        <v>0</v>
      </c>
      <c r="BH112" s="229">
        <f>IF(N112="sníž. přenesená",J112,0)</f>
        <v>0</v>
      </c>
      <c r="BI112" s="229">
        <f>IF(N112="nulová",J112,0)</f>
        <v>0</v>
      </c>
      <c r="BJ112" s="20" t="s">
        <v>79</v>
      </c>
      <c r="BK112" s="229">
        <f>ROUND(I112*H112,2)</f>
        <v>0</v>
      </c>
      <c r="BL112" s="20" t="s">
        <v>226</v>
      </c>
      <c r="BM112" s="228" t="s">
        <v>435</v>
      </c>
    </row>
    <row r="113" s="2" customFormat="1">
      <c r="A113" s="41"/>
      <c r="B113" s="42"/>
      <c r="C113" s="43"/>
      <c r="D113" s="230" t="s">
        <v>196</v>
      </c>
      <c r="E113" s="43"/>
      <c r="F113" s="231" t="s">
        <v>434</v>
      </c>
      <c r="G113" s="43"/>
      <c r="H113" s="43"/>
      <c r="I113" s="232"/>
      <c r="J113" s="43"/>
      <c r="K113" s="43"/>
      <c r="L113" s="47"/>
      <c r="M113" s="233"/>
      <c r="N113" s="234"/>
      <c r="O113" s="87"/>
      <c r="P113" s="87"/>
      <c r="Q113" s="87"/>
      <c r="R113" s="87"/>
      <c r="S113" s="87"/>
      <c r="T113" s="88"/>
      <c r="U113" s="41"/>
      <c r="V113" s="41"/>
      <c r="W113" s="41"/>
      <c r="X113" s="41"/>
      <c r="Y113" s="41"/>
      <c r="Z113" s="41"/>
      <c r="AA113" s="41"/>
      <c r="AB113" s="41"/>
      <c r="AC113" s="41"/>
      <c r="AD113" s="41"/>
      <c r="AE113" s="41"/>
      <c r="AT113" s="20" t="s">
        <v>196</v>
      </c>
      <c r="AU113" s="20" t="s">
        <v>79</v>
      </c>
    </row>
    <row r="114" s="13" customFormat="1">
      <c r="A114" s="13"/>
      <c r="B114" s="243"/>
      <c r="C114" s="244"/>
      <c r="D114" s="230" t="s">
        <v>232</v>
      </c>
      <c r="E114" s="245" t="s">
        <v>19</v>
      </c>
      <c r="F114" s="246" t="s">
        <v>436</v>
      </c>
      <c r="G114" s="244"/>
      <c r="H114" s="245" t="s">
        <v>19</v>
      </c>
      <c r="I114" s="247"/>
      <c r="J114" s="244"/>
      <c r="K114" s="244"/>
      <c r="L114" s="248"/>
      <c r="M114" s="249"/>
      <c r="N114" s="250"/>
      <c r="O114" s="250"/>
      <c r="P114" s="250"/>
      <c r="Q114" s="250"/>
      <c r="R114" s="250"/>
      <c r="S114" s="250"/>
      <c r="T114" s="251"/>
      <c r="U114" s="13"/>
      <c r="V114" s="13"/>
      <c r="W114" s="13"/>
      <c r="X114" s="13"/>
      <c r="Y114" s="13"/>
      <c r="Z114" s="13"/>
      <c r="AA114" s="13"/>
      <c r="AB114" s="13"/>
      <c r="AC114" s="13"/>
      <c r="AD114" s="13"/>
      <c r="AE114" s="13"/>
      <c r="AT114" s="252" t="s">
        <v>232</v>
      </c>
      <c r="AU114" s="252" t="s">
        <v>79</v>
      </c>
      <c r="AV114" s="13" t="s">
        <v>79</v>
      </c>
      <c r="AW114" s="13" t="s">
        <v>33</v>
      </c>
      <c r="AX114" s="13" t="s">
        <v>72</v>
      </c>
      <c r="AY114" s="252" t="s">
        <v>186</v>
      </c>
    </row>
    <row r="115" s="14" customFormat="1">
      <c r="A115" s="14"/>
      <c r="B115" s="253"/>
      <c r="C115" s="254"/>
      <c r="D115" s="230" t="s">
        <v>232</v>
      </c>
      <c r="E115" s="255" t="s">
        <v>19</v>
      </c>
      <c r="F115" s="256" t="s">
        <v>437</v>
      </c>
      <c r="G115" s="254"/>
      <c r="H115" s="257">
        <v>92</v>
      </c>
      <c r="I115" s="258"/>
      <c r="J115" s="254"/>
      <c r="K115" s="254"/>
      <c r="L115" s="259"/>
      <c r="M115" s="260"/>
      <c r="N115" s="261"/>
      <c r="O115" s="261"/>
      <c r="P115" s="261"/>
      <c r="Q115" s="261"/>
      <c r="R115" s="261"/>
      <c r="S115" s="261"/>
      <c r="T115" s="262"/>
      <c r="U115" s="14"/>
      <c r="V115" s="14"/>
      <c r="W115" s="14"/>
      <c r="X115" s="14"/>
      <c r="Y115" s="14"/>
      <c r="Z115" s="14"/>
      <c r="AA115" s="14"/>
      <c r="AB115" s="14"/>
      <c r="AC115" s="14"/>
      <c r="AD115" s="14"/>
      <c r="AE115" s="14"/>
      <c r="AT115" s="263" t="s">
        <v>232</v>
      </c>
      <c r="AU115" s="263" t="s">
        <v>79</v>
      </c>
      <c r="AV115" s="14" t="s">
        <v>81</v>
      </c>
      <c r="AW115" s="14" t="s">
        <v>33</v>
      </c>
      <c r="AX115" s="14" t="s">
        <v>79</v>
      </c>
      <c r="AY115" s="263" t="s">
        <v>186</v>
      </c>
    </row>
    <row r="116" s="2" customFormat="1" ht="37.8" customHeight="1">
      <c r="A116" s="41"/>
      <c r="B116" s="42"/>
      <c r="C116" s="264" t="s">
        <v>438</v>
      </c>
      <c r="D116" s="276" t="s">
        <v>184</v>
      </c>
      <c r="E116" s="266" t="s">
        <v>439</v>
      </c>
      <c r="F116" s="267" t="s">
        <v>440</v>
      </c>
      <c r="G116" s="268" t="s">
        <v>224</v>
      </c>
      <c r="H116" s="269">
        <v>-44</v>
      </c>
      <c r="I116" s="270"/>
      <c r="J116" s="271">
        <f>ROUND(I116*H116,2)</f>
        <v>0</v>
      </c>
      <c r="K116" s="267" t="s">
        <v>19</v>
      </c>
      <c r="L116" s="272"/>
      <c r="M116" s="273" t="s">
        <v>19</v>
      </c>
      <c r="N116" s="274" t="s">
        <v>43</v>
      </c>
      <c r="O116" s="87"/>
      <c r="P116" s="226">
        <f>O116*H116</f>
        <v>0</v>
      </c>
      <c r="Q116" s="226">
        <v>0</v>
      </c>
      <c r="R116" s="226">
        <f>Q116*H116</f>
        <v>0</v>
      </c>
      <c r="S116" s="226">
        <v>0</v>
      </c>
      <c r="T116" s="227">
        <f>S116*H116</f>
        <v>0</v>
      </c>
      <c r="U116" s="41"/>
      <c r="V116" s="41"/>
      <c r="W116" s="41"/>
      <c r="X116" s="41"/>
      <c r="Y116" s="41"/>
      <c r="Z116" s="41"/>
      <c r="AA116" s="41"/>
      <c r="AB116" s="41"/>
      <c r="AC116" s="41"/>
      <c r="AD116" s="41"/>
      <c r="AE116" s="41"/>
      <c r="AR116" s="228" t="s">
        <v>241</v>
      </c>
      <c r="AT116" s="228" t="s">
        <v>184</v>
      </c>
      <c r="AU116" s="228" t="s">
        <v>79</v>
      </c>
      <c r="AY116" s="20" t="s">
        <v>186</v>
      </c>
      <c r="BE116" s="229">
        <f>IF(N116="základní",J116,0)</f>
        <v>0</v>
      </c>
      <c r="BF116" s="229">
        <f>IF(N116="snížená",J116,0)</f>
        <v>0</v>
      </c>
      <c r="BG116" s="229">
        <f>IF(N116="zákl. přenesená",J116,0)</f>
        <v>0</v>
      </c>
      <c r="BH116" s="229">
        <f>IF(N116="sníž. přenesená",J116,0)</f>
        <v>0</v>
      </c>
      <c r="BI116" s="229">
        <f>IF(N116="nulová",J116,0)</f>
        <v>0</v>
      </c>
      <c r="BJ116" s="20" t="s">
        <v>79</v>
      </c>
      <c r="BK116" s="229">
        <f>ROUND(I116*H116,2)</f>
        <v>0</v>
      </c>
      <c r="BL116" s="20" t="s">
        <v>226</v>
      </c>
      <c r="BM116" s="228" t="s">
        <v>441</v>
      </c>
    </row>
    <row r="117" s="2" customFormat="1">
      <c r="A117" s="41"/>
      <c r="B117" s="42"/>
      <c r="C117" s="43"/>
      <c r="D117" s="230" t="s">
        <v>196</v>
      </c>
      <c r="E117" s="43"/>
      <c r="F117" s="231" t="s">
        <v>440</v>
      </c>
      <c r="G117" s="43"/>
      <c r="H117" s="43"/>
      <c r="I117" s="232"/>
      <c r="J117" s="43"/>
      <c r="K117" s="43"/>
      <c r="L117" s="47"/>
      <c r="M117" s="233"/>
      <c r="N117" s="234"/>
      <c r="O117" s="87"/>
      <c r="P117" s="87"/>
      <c r="Q117" s="87"/>
      <c r="R117" s="87"/>
      <c r="S117" s="87"/>
      <c r="T117" s="88"/>
      <c r="U117" s="41"/>
      <c r="V117" s="41"/>
      <c r="W117" s="41"/>
      <c r="X117" s="41"/>
      <c r="Y117" s="41"/>
      <c r="Z117" s="41"/>
      <c r="AA117" s="41"/>
      <c r="AB117" s="41"/>
      <c r="AC117" s="41"/>
      <c r="AD117" s="41"/>
      <c r="AE117" s="41"/>
      <c r="AT117" s="20" t="s">
        <v>196</v>
      </c>
      <c r="AU117" s="20" t="s">
        <v>79</v>
      </c>
    </row>
    <row r="118" s="2" customFormat="1">
      <c r="A118" s="41"/>
      <c r="B118" s="42"/>
      <c r="C118" s="43"/>
      <c r="D118" s="230" t="s">
        <v>197</v>
      </c>
      <c r="E118" s="43"/>
      <c r="F118" s="235" t="s">
        <v>442</v>
      </c>
      <c r="G118" s="43"/>
      <c r="H118" s="43"/>
      <c r="I118" s="232"/>
      <c r="J118" s="43"/>
      <c r="K118" s="43"/>
      <c r="L118" s="47"/>
      <c r="M118" s="233"/>
      <c r="N118" s="234"/>
      <c r="O118" s="87"/>
      <c r="P118" s="87"/>
      <c r="Q118" s="87"/>
      <c r="R118" s="87"/>
      <c r="S118" s="87"/>
      <c r="T118" s="88"/>
      <c r="U118" s="41"/>
      <c r="V118" s="41"/>
      <c r="W118" s="41"/>
      <c r="X118" s="41"/>
      <c r="Y118" s="41"/>
      <c r="Z118" s="41"/>
      <c r="AA118" s="41"/>
      <c r="AB118" s="41"/>
      <c r="AC118" s="41"/>
      <c r="AD118" s="41"/>
      <c r="AE118" s="41"/>
      <c r="AT118" s="20" t="s">
        <v>197</v>
      </c>
      <c r="AU118" s="20" t="s">
        <v>79</v>
      </c>
    </row>
    <row r="119" s="2" customFormat="1" ht="37.8" customHeight="1">
      <c r="A119" s="41"/>
      <c r="B119" s="42"/>
      <c r="C119" s="264" t="s">
        <v>443</v>
      </c>
      <c r="D119" s="277" t="s">
        <v>184</v>
      </c>
      <c r="E119" s="266" t="s">
        <v>444</v>
      </c>
      <c r="F119" s="267" t="s">
        <v>440</v>
      </c>
      <c r="G119" s="268" t="s">
        <v>302</v>
      </c>
      <c r="H119" s="269">
        <v>44</v>
      </c>
      <c r="I119" s="270"/>
      <c r="J119" s="271">
        <f>ROUND(I119*H119,2)</f>
        <v>0</v>
      </c>
      <c r="K119" s="267" t="s">
        <v>19</v>
      </c>
      <c r="L119" s="272"/>
      <c r="M119" s="273" t="s">
        <v>19</v>
      </c>
      <c r="N119" s="274" t="s">
        <v>43</v>
      </c>
      <c r="O119" s="87"/>
      <c r="P119" s="226">
        <f>O119*H119</f>
        <v>0</v>
      </c>
      <c r="Q119" s="226">
        <v>0</v>
      </c>
      <c r="R119" s="226">
        <f>Q119*H119</f>
        <v>0</v>
      </c>
      <c r="S119" s="226">
        <v>0</v>
      </c>
      <c r="T119" s="227">
        <f>S119*H119</f>
        <v>0</v>
      </c>
      <c r="U119" s="41"/>
      <c r="V119" s="41"/>
      <c r="W119" s="41"/>
      <c r="X119" s="41"/>
      <c r="Y119" s="41"/>
      <c r="Z119" s="41"/>
      <c r="AA119" s="41"/>
      <c r="AB119" s="41"/>
      <c r="AC119" s="41"/>
      <c r="AD119" s="41"/>
      <c r="AE119" s="41"/>
      <c r="AR119" s="228" t="s">
        <v>241</v>
      </c>
      <c r="AT119" s="228" t="s">
        <v>184</v>
      </c>
      <c r="AU119" s="228" t="s">
        <v>79</v>
      </c>
      <c r="AY119" s="20" t="s">
        <v>186</v>
      </c>
      <c r="BE119" s="229">
        <f>IF(N119="základní",J119,0)</f>
        <v>0</v>
      </c>
      <c r="BF119" s="229">
        <f>IF(N119="snížená",J119,0)</f>
        <v>0</v>
      </c>
      <c r="BG119" s="229">
        <f>IF(N119="zákl. přenesená",J119,0)</f>
        <v>0</v>
      </c>
      <c r="BH119" s="229">
        <f>IF(N119="sníž. přenesená",J119,0)</f>
        <v>0</v>
      </c>
      <c r="BI119" s="229">
        <f>IF(N119="nulová",J119,0)</f>
        <v>0</v>
      </c>
      <c r="BJ119" s="20" t="s">
        <v>79</v>
      </c>
      <c r="BK119" s="229">
        <f>ROUND(I119*H119,2)</f>
        <v>0</v>
      </c>
      <c r="BL119" s="20" t="s">
        <v>226</v>
      </c>
      <c r="BM119" s="228" t="s">
        <v>445</v>
      </c>
    </row>
    <row r="120" s="2" customFormat="1">
      <c r="A120" s="41"/>
      <c r="B120" s="42"/>
      <c r="C120" s="43"/>
      <c r="D120" s="230" t="s">
        <v>196</v>
      </c>
      <c r="E120" s="43"/>
      <c r="F120" s="231" t="s">
        <v>440</v>
      </c>
      <c r="G120" s="43"/>
      <c r="H120" s="43"/>
      <c r="I120" s="232"/>
      <c r="J120" s="43"/>
      <c r="K120" s="43"/>
      <c r="L120" s="47"/>
      <c r="M120" s="233"/>
      <c r="N120" s="234"/>
      <c r="O120" s="87"/>
      <c r="P120" s="87"/>
      <c r="Q120" s="87"/>
      <c r="R120" s="87"/>
      <c r="S120" s="87"/>
      <c r="T120" s="88"/>
      <c r="U120" s="41"/>
      <c r="V120" s="41"/>
      <c r="W120" s="41"/>
      <c r="X120" s="41"/>
      <c r="Y120" s="41"/>
      <c r="Z120" s="41"/>
      <c r="AA120" s="41"/>
      <c r="AB120" s="41"/>
      <c r="AC120" s="41"/>
      <c r="AD120" s="41"/>
      <c r="AE120" s="41"/>
      <c r="AT120" s="20" t="s">
        <v>196</v>
      </c>
      <c r="AU120" s="20" t="s">
        <v>79</v>
      </c>
    </row>
    <row r="121" s="2" customFormat="1">
      <c r="A121" s="41"/>
      <c r="B121" s="42"/>
      <c r="C121" s="43"/>
      <c r="D121" s="230" t="s">
        <v>197</v>
      </c>
      <c r="E121" s="43"/>
      <c r="F121" s="235" t="s">
        <v>442</v>
      </c>
      <c r="G121" s="43"/>
      <c r="H121" s="43"/>
      <c r="I121" s="232"/>
      <c r="J121" s="43"/>
      <c r="K121" s="43"/>
      <c r="L121" s="47"/>
      <c r="M121" s="233"/>
      <c r="N121" s="234"/>
      <c r="O121" s="87"/>
      <c r="P121" s="87"/>
      <c r="Q121" s="87"/>
      <c r="R121" s="87"/>
      <c r="S121" s="87"/>
      <c r="T121" s="88"/>
      <c r="U121" s="41"/>
      <c r="V121" s="41"/>
      <c r="W121" s="41"/>
      <c r="X121" s="41"/>
      <c r="Y121" s="41"/>
      <c r="Z121" s="41"/>
      <c r="AA121" s="41"/>
      <c r="AB121" s="41"/>
      <c r="AC121" s="41"/>
      <c r="AD121" s="41"/>
      <c r="AE121" s="41"/>
      <c r="AT121" s="20" t="s">
        <v>197</v>
      </c>
      <c r="AU121" s="20" t="s">
        <v>79</v>
      </c>
    </row>
    <row r="122" s="2" customFormat="1" ht="37.8" customHeight="1">
      <c r="A122" s="41"/>
      <c r="B122" s="42"/>
      <c r="C122" s="264" t="s">
        <v>446</v>
      </c>
      <c r="D122" s="276" t="s">
        <v>184</v>
      </c>
      <c r="E122" s="266" t="s">
        <v>447</v>
      </c>
      <c r="F122" s="267" t="s">
        <v>448</v>
      </c>
      <c r="G122" s="268" t="s">
        <v>224</v>
      </c>
      <c r="H122" s="269">
        <v>-6</v>
      </c>
      <c r="I122" s="270"/>
      <c r="J122" s="271">
        <f>ROUND(I122*H122,2)</f>
        <v>0</v>
      </c>
      <c r="K122" s="267" t="s">
        <v>19</v>
      </c>
      <c r="L122" s="272"/>
      <c r="M122" s="273" t="s">
        <v>19</v>
      </c>
      <c r="N122" s="274" t="s">
        <v>43</v>
      </c>
      <c r="O122" s="87"/>
      <c r="P122" s="226">
        <f>O122*H122</f>
        <v>0</v>
      </c>
      <c r="Q122" s="226">
        <v>0</v>
      </c>
      <c r="R122" s="226">
        <f>Q122*H122</f>
        <v>0</v>
      </c>
      <c r="S122" s="226">
        <v>0</v>
      </c>
      <c r="T122" s="227">
        <f>S122*H122</f>
        <v>0</v>
      </c>
      <c r="U122" s="41"/>
      <c r="V122" s="41"/>
      <c r="W122" s="41"/>
      <c r="X122" s="41"/>
      <c r="Y122" s="41"/>
      <c r="Z122" s="41"/>
      <c r="AA122" s="41"/>
      <c r="AB122" s="41"/>
      <c r="AC122" s="41"/>
      <c r="AD122" s="41"/>
      <c r="AE122" s="41"/>
      <c r="AR122" s="228" t="s">
        <v>241</v>
      </c>
      <c r="AT122" s="228" t="s">
        <v>184</v>
      </c>
      <c r="AU122" s="228" t="s">
        <v>79</v>
      </c>
      <c r="AY122" s="20" t="s">
        <v>186</v>
      </c>
      <c r="BE122" s="229">
        <f>IF(N122="základní",J122,0)</f>
        <v>0</v>
      </c>
      <c r="BF122" s="229">
        <f>IF(N122="snížená",J122,0)</f>
        <v>0</v>
      </c>
      <c r="BG122" s="229">
        <f>IF(N122="zákl. přenesená",J122,0)</f>
        <v>0</v>
      </c>
      <c r="BH122" s="229">
        <f>IF(N122="sníž. přenesená",J122,0)</f>
        <v>0</v>
      </c>
      <c r="BI122" s="229">
        <f>IF(N122="nulová",J122,0)</f>
        <v>0</v>
      </c>
      <c r="BJ122" s="20" t="s">
        <v>79</v>
      </c>
      <c r="BK122" s="229">
        <f>ROUND(I122*H122,2)</f>
        <v>0</v>
      </c>
      <c r="BL122" s="20" t="s">
        <v>226</v>
      </c>
      <c r="BM122" s="228" t="s">
        <v>449</v>
      </c>
    </row>
    <row r="123" s="2" customFormat="1">
      <c r="A123" s="41"/>
      <c r="B123" s="42"/>
      <c r="C123" s="43"/>
      <c r="D123" s="230" t="s">
        <v>196</v>
      </c>
      <c r="E123" s="43"/>
      <c r="F123" s="231" t="s">
        <v>450</v>
      </c>
      <c r="G123" s="43"/>
      <c r="H123" s="43"/>
      <c r="I123" s="232"/>
      <c r="J123" s="43"/>
      <c r="K123" s="43"/>
      <c r="L123" s="47"/>
      <c r="M123" s="233"/>
      <c r="N123" s="234"/>
      <c r="O123" s="87"/>
      <c r="P123" s="87"/>
      <c r="Q123" s="87"/>
      <c r="R123" s="87"/>
      <c r="S123" s="87"/>
      <c r="T123" s="88"/>
      <c r="U123" s="41"/>
      <c r="V123" s="41"/>
      <c r="W123" s="41"/>
      <c r="X123" s="41"/>
      <c r="Y123" s="41"/>
      <c r="Z123" s="41"/>
      <c r="AA123" s="41"/>
      <c r="AB123" s="41"/>
      <c r="AC123" s="41"/>
      <c r="AD123" s="41"/>
      <c r="AE123" s="41"/>
      <c r="AT123" s="20" t="s">
        <v>196</v>
      </c>
      <c r="AU123" s="20" t="s">
        <v>79</v>
      </c>
    </row>
    <row r="124" s="2" customFormat="1">
      <c r="A124" s="41"/>
      <c r="B124" s="42"/>
      <c r="C124" s="43"/>
      <c r="D124" s="230" t="s">
        <v>197</v>
      </c>
      <c r="E124" s="43"/>
      <c r="F124" s="235" t="s">
        <v>451</v>
      </c>
      <c r="G124" s="43"/>
      <c r="H124" s="43"/>
      <c r="I124" s="232"/>
      <c r="J124" s="43"/>
      <c r="K124" s="43"/>
      <c r="L124" s="47"/>
      <c r="M124" s="233"/>
      <c r="N124" s="234"/>
      <c r="O124" s="87"/>
      <c r="P124" s="87"/>
      <c r="Q124" s="87"/>
      <c r="R124" s="87"/>
      <c r="S124" s="87"/>
      <c r="T124" s="88"/>
      <c r="U124" s="41"/>
      <c r="V124" s="41"/>
      <c r="W124" s="41"/>
      <c r="X124" s="41"/>
      <c r="Y124" s="41"/>
      <c r="Z124" s="41"/>
      <c r="AA124" s="41"/>
      <c r="AB124" s="41"/>
      <c r="AC124" s="41"/>
      <c r="AD124" s="41"/>
      <c r="AE124" s="41"/>
      <c r="AT124" s="20" t="s">
        <v>197</v>
      </c>
      <c r="AU124" s="20" t="s">
        <v>79</v>
      </c>
    </row>
    <row r="125" s="2" customFormat="1" ht="37.8" customHeight="1">
      <c r="A125" s="41"/>
      <c r="B125" s="42"/>
      <c r="C125" s="264" t="s">
        <v>452</v>
      </c>
      <c r="D125" s="277" t="s">
        <v>184</v>
      </c>
      <c r="E125" s="266" t="s">
        <v>453</v>
      </c>
      <c r="F125" s="267" t="s">
        <v>448</v>
      </c>
      <c r="G125" s="268" t="s">
        <v>302</v>
      </c>
      <c r="H125" s="269">
        <v>4</v>
      </c>
      <c r="I125" s="270"/>
      <c r="J125" s="271">
        <f>ROUND(I125*H125,2)</f>
        <v>0</v>
      </c>
      <c r="K125" s="267" t="s">
        <v>19</v>
      </c>
      <c r="L125" s="272"/>
      <c r="M125" s="273" t="s">
        <v>19</v>
      </c>
      <c r="N125" s="274" t="s">
        <v>43</v>
      </c>
      <c r="O125" s="87"/>
      <c r="P125" s="226">
        <f>O125*H125</f>
        <v>0</v>
      </c>
      <c r="Q125" s="226">
        <v>0</v>
      </c>
      <c r="R125" s="226">
        <f>Q125*H125</f>
        <v>0</v>
      </c>
      <c r="S125" s="226">
        <v>0</v>
      </c>
      <c r="T125" s="227">
        <f>S125*H125</f>
        <v>0</v>
      </c>
      <c r="U125" s="41"/>
      <c r="V125" s="41"/>
      <c r="W125" s="41"/>
      <c r="X125" s="41"/>
      <c r="Y125" s="41"/>
      <c r="Z125" s="41"/>
      <c r="AA125" s="41"/>
      <c r="AB125" s="41"/>
      <c r="AC125" s="41"/>
      <c r="AD125" s="41"/>
      <c r="AE125" s="41"/>
      <c r="AR125" s="228" t="s">
        <v>241</v>
      </c>
      <c r="AT125" s="228" t="s">
        <v>184</v>
      </c>
      <c r="AU125" s="228" t="s">
        <v>79</v>
      </c>
      <c r="AY125" s="20" t="s">
        <v>186</v>
      </c>
      <c r="BE125" s="229">
        <f>IF(N125="základní",J125,0)</f>
        <v>0</v>
      </c>
      <c r="BF125" s="229">
        <f>IF(N125="snížená",J125,0)</f>
        <v>0</v>
      </c>
      <c r="BG125" s="229">
        <f>IF(N125="zákl. přenesená",J125,0)</f>
        <v>0</v>
      </c>
      <c r="BH125" s="229">
        <f>IF(N125="sníž. přenesená",J125,0)</f>
        <v>0</v>
      </c>
      <c r="BI125" s="229">
        <f>IF(N125="nulová",J125,0)</f>
        <v>0</v>
      </c>
      <c r="BJ125" s="20" t="s">
        <v>79</v>
      </c>
      <c r="BK125" s="229">
        <f>ROUND(I125*H125,2)</f>
        <v>0</v>
      </c>
      <c r="BL125" s="20" t="s">
        <v>226</v>
      </c>
      <c r="BM125" s="228" t="s">
        <v>454</v>
      </c>
    </row>
    <row r="126" s="2" customFormat="1">
      <c r="A126" s="41"/>
      <c r="B126" s="42"/>
      <c r="C126" s="43"/>
      <c r="D126" s="230" t="s">
        <v>196</v>
      </c>
      <c r="E126" s="43"/>
      <c r="F126" s="231" t="s">
        <v>450</v>
      </c>
      <c r="G126" s="43"/>
      <c r="H126" s="43"/>
      <c r="I126" s="232"/>
      <c r="J126" s="43"/>
      <c r="K126" s="43"/>
      <c r="L126" s="47"/>
      <c r="M126" s="233"/>
      <c r="N126" s="234"/>
      <c r="O126" s="87"/>
      <c r="P126" s="87"/>
      <c r="Q126" s="87"/>
      <c r="R126" s="87"/>
      <c r="S126" s="87"/>
      <c r="T126" s="88"/>
      <c r="U126" s="41"/>
      <c r="V126" s="41"/>
      <c r="W126" s="41"/>
      <c r="X126" s="41"/>
      <c r="Y126" s="41"/>
      <c r="Z126" s="41"/>
      <c r="AA126" s="41"/>
      <c r="AB126" s="41"/>
      <c r="AC126" s="41"/>
      <c r="AD126" s="41"/>
      <c r="AE126" s="41"/>
      <c r="AT126" s="20" t="s">
        <v>196</v>
      </c>
      <c r="AU126" s="20" t="s">
        <v>79</v>
      </c>
    </row>
    <row r="127" s="2" customFormat="1">
      <c r="A127" s="41"/>
      <c r="B127" s="42"/>
      <c r="C127" s="43"/>
      <c r="D127" s="230" t="s">
        <v>197</v>
      </c>
      <c r="E127" s="43"/>
      <c r="F127" s="235" t="s">
        <v>451</v>
      </c>
      <c r="G127" s="43"/>
      <c r="H127" s="43"/>
      <c r="I127" s="232"/>
      <c r="J127" s="43"/>
      <c r="K127" s="43"/>
      <c r="L127" s="47"/>
      <c r="M127" s="233"/>
      <c r="N127" s="234"/>
      <c r="O127" s="87"/>
      <c r="P127" s="87"/>
      <c r="Q127" s="87"/>
      <c r="R127" s="87"/>
      <c r="S127" s="87"/>
      <c r="T127" s="88"/>
      <c r="U127" s="41"/>
      <c r="V127" s="41"/>
      <c r="W127" s="41"/>
      <c r="X127" s="41"/>
      <c r="Y127" s="41"/>
      <c r="Z127" s="41"/>
      <c r="AA127" s="41"/>
      <c r="AB127" s="41"/>
      <c r="AC127" s="41"/>
      <c r="AD127" s="41"/>
      <c r="AE127" s="41"/>
      <c r="AT127" s="20" t="s">
        <v>197</v>
      </c>
      <c r="AU127" s="20" t="s">
        <v>79</v>
      </c>
    </row>
    <row r="128" s="2" customFormat="1" ht="16.5" customHeight="1">
      <c r="A128" s="41"/>
      <c r="B128" s="42"/>
      <c r="C128" s="216" t="s">
        <v>455</v>
      </c>
      <c r="D128" s="217" t="s">
        <v>190</v>
      </c>
      <c r="E128" s="218" t="s">
        <v>456</v>
      </c>
      <c r="F128" s="219" t="s">
        <v>457</v>
      </c>
      <c r="G128" s="220" t="s">
        <v>224</v>
      </c>
      <c r="H128" s="221">
        <v>-4</v>
      </c>
      <c r="I128" s="222"/>
      <c r="J128" s="223">
        <f>ROUND(I128*H128,2)</f>
        <v>0</v>
      </c>
      <c r="K128" s="219" t="s">
        <v>19</v>
      </c>
      <c r="L128" s="47"/>
      <c r="M128" s="224" t="s">
        <v>19</v>
      </c>
      <c r="N128" s="225" t="s">
        <v>43</v>
      </c>
      <c r="O128" s="87"/>
      <c r="P128" s="226">
        <f>O128*H128</f>
        <v>0</v>
      </c>
      <c r="Q128" s="226">
        <v>0</v>
      </c>
      <c r="R128" s="226">
        <f>Q128*H128</f>
        <v>0</v>
      </c>
      <c r="S128" s="226">
        <v>0</v>
      </c>
      <c r="T128" s="227">
        <f>S128*H128</f>
        <v>0</v>
      </c>
      <c r="U128" s="41"/>
      <c r="V128" s="41"/>
      <c r="W128" s="41"/>
      <c r="X128" s="41"/>
      <c r="Y128" s="41"/>
      <c r="Z128" s="41"/>
      <c r="AA128" s="41"/>
      <c r="AB128" s="41"/>
      <c r="AC128" s="41"/>
      <c r="AD128" s="41"/>
      <c r="AE128" s="41"/>
      <c r="AR128" s="228" t="s">
        <v>226</v>
      </c>
      <c r="AT128" s="228" t="s">
        <v>190</v>
      </c>
      <c r="AU128" s="228" t="s">
        <v>79</v>
      </c>
      <c r="AY128" s="20" t="s">
        <v>186</v>
      </c>
      <c r="BE128" s="229">
        <f>IF(N128="základní",J128,0)</f>
        <v>0</v>
      </c>
      <c r="BF128" s="229">
        <f>IF(N128="snížená",J128,0)</f>
        <v>0</v>
      </c>
      <c r="BG128" s="229">
        <f>IF(N128="zákl. přenesená",J128,0)</f>
        <v>0</v>
      </c>
      <c r="BH128" s="229">
        <f>IF(N128="sníž. přenesená",J128,0)</f>
        <v>0</v>
      </c>
      <c r="BI128" s="229">
        <f>IF(N128="nulová",J128,0)</f>
        <v>0</v>
      </c>
      <c r="BJ128" s="20" t="s">
        <v>79</v>
      </c>
      <c r="BK128" s="229">
        <f>ROUND(I128*H128,2)</f>
        <v>0</v>
      </c>
      <c r="BL128" s="20" t="s">
        <v>226</v>
      </c>
      <c r="BM128" s="228" t="s">
        <v>458</v>
      </c>
    </row>
    <row r="129" s="2" customFormat="1">
      <c r="A129" s="41"/>
      <c r="B129" s="42"/>
      <c r="C129" s="43"/>
      <c r="D129" s="230" t="s">
        <v>196</v>
      </c>
      <c r="E129" s="43"/>
      <c r="F129" s="231" t="s">
        <v>457</v>
      </c>
      <c r="G129" s="43"/>
      <c r="H129" s="43"/>
      <c r="I129" s="232"/>
      <c r="J129" s="43"/>
      <c r="K129" s="43"/>
      <c r="L129" s="47"/>
      <c r="M129" s="233"/>
      <c r="N129" s="234"/>
      <c r="O129" s="87"/>
      <c r="P129" s="87"/>
      <c r="Q129" s="87"/>
      <c r="R129" s="87"/>
      <c r="S129" s="87"/>
      <c r="T129" s="88"/>
      <c r="U129" s="41"/>
      <c r="V129" s="41"/>
      <c r="W129" s="41"/>
      <c r="X129" s="41"/>
      <c r="Y129" s="41"/>
      <c r="Z129" s="41"/>
      <c r="AA129" s="41"/>
      <c r="AB129" s="41"/>
      <c r="AC129" s="41"/>
      <c r="AD129" s="41"/>
      <c r="AE129" s="41"/>
      <c r="AT129" s="20" t="s">
        <v>196</v>
      </c>
      <c r="AU129" s="20" t="s">
        <v>79</v>
      </c>
    </row>
    <row r="130" s="2" customFormat="1">
      <c r="A130" s="41"/>
      <c r="B130" s="42"/>
      <c r="C130" s="43"/>
      <c r="D130" s="230" t="s">
        <v>197</v>
      </c>
      <c r="E130" s="43"/>
      <c r="F130" s="235" t="s">
        <v>451</v>
      </c>
      <c r="G130" s="43"/>
      <c r="H130" s="43"/>
      <c r="I130" s="232"/>
      <c r="J130" s="43"/>
      <c r="K130" s="43"/>
      <c r="L130" s="47"/>
      <c r="M130" s="233"/>
      <c r="N130" s="234"/>
      <c r="O130" s="87"/>
      <c r="P130" s="87"/>
      <c r="Q130" s="87"/>
      <c r="R130" s="87"/>
      <c r="S130" s="87"/>
      <c r="T130" s="88"/>
      <c r="U130" s="41"/>
      <c r="V130" s="41"/>
      <c r="W130" s="41"/>
      <c r="X130" s="41"/>
      <c r="Y130" s="41"/>
      <c r="Z130" s="41"/>
      <c r="AA130" s="41"/>
      <c r="AB130" s="41"/>
      <c r="AC130" s="41"/>
      <c r="AD130" s="41"/>
      <c r="AE130" s="41"/>
      <c r="AT130" s="20" t="s">
        <v>197</v>
      </c>
      <c r="AU130" s="20" t="s">
        <v>79</v>
      </c>
    </row>
    <row r="131" s="2" customFormat="1" ht="16.5" customHeight="1">
      <c r="A131" s="41"/>
      <c r="B131" s="42"/>
      <c r="C131" s="216" t="s">
        <v>459</v>
      </c>
      <c r="D131" s="275" t="s">
        <v>190</v>
      </c>
      <c r="E131" s="218" t="s">
        <v>460</v>
      </c>
      <c r="F131" s="219" t="s">
        <v>457</v>
      </c>
      <c r="G131" s="220" t="s">
        <v>302</v>
      </c>
      <c r="H131" s="221">
        <v>4</v>
      </c>
      <c r="I131" s="222"/>
      <c r="J131" s="223">
        <f>ROUND(I131*H131,2)</f>
        <v>0</v>
      </c>
      <c r="K131" s="219" t="s">
        <v>19</v>
      </c>
      <c r="L131" s="47"/>
      <c r="M131" s="224" t="s">
        <v>19</v>
      </c>
      <c r="N131" s="225" t="s">
        <v>43</v>
      </c>
      <c r="O131" s="87"/>
      <c r="P131" s="226">
        <f>O131*H131</f>
        <v>0</v>
      </c>
      <c r="Q131" s="226">
        <v>0</v>
      </c>
      <c r="R131" s="226">
        <f>Q131*H131</f>
        <v>0</v>
      </c>
      <c r="S131" s="226">
        <v>0</v>
      </c>
      <c r="T131" s="227">
        <f>S131*H131</f>
        <v>0</v>
      </c>
      <c r="U131" s="41"/>
      <c r="V131" s="41"/>
      <c r="W131" s="41"/>
      <c r="X131" s="41"/>
      <c r="Y131" s="41"/>
      <c r="Z131" s="41"/>
      <c r="AA131" s="41"/>
      <c r="AB131" s="41"/>
      <c r="AC131" s="41"/>
      <c r="AD131" s="41"/>
      <c r="AE131" s="41"/>
      <c r="AR131" s="228" t="s">
        <v>226</v>
      </c>
      <c r="AT131" s="228" t="s">
        <v>190</v>
      </c>
      <c r="AU131" s="228" t="s">
        <v>79</v>
      </c>
      <c r="AY131" s="20" t="s">
        <v>186</v>
      </c>
      <c r="BE131" s="229">
        <f>IF(N131="základní",J131,0)</f>
        <v>0</v>
      </c>
      <c r="BF131" s="229">
        <f>IF(N131="snížená",J131,0)</f>
        <v>0</v>
      </c>
      <c r="BG131" s="229">
        <f>IF(N131="zákl. přenesená",J131,0)</f>
        <v>0</v>
      </c>
      <c r="BH131" s="229">
        <f>IF(N131="sníž. přenesená",J131,0)</f>
        <v>0</v>
      </c>
      <c r="BI131" s="229">
        <f>IF(N131="nulová",J131,0)</f>
        <v>0</v>
      </c>
      <c r="BJ131" s="20" t="s">
        <v>79</v>
      </c>
      <c r="BK131" s="229">
        <f>ROUND(I131*H131,2)</f>
        <v>0</v>
      </c>
      <c r="BL131" s="20" t="s">
        <v>226</v>
      </c>
      <c r="BM131" s="228" t="s">
        <v>461</v>
      </c>
    </row>
    <row r="132" s="2" customFormat="1">
      <c r="A132" s="41"/>
      <c r="B132" s="42"/>
      <c r="C132" s="43"/>
      <c r="D132" s="230" t="s">
        <v>196</v>
      </c>
      <c r="E132" s="43"/>
      <c r="F132" s="231" t="s">
        <v>457</v>
      </c>
      <c r="G132" s="43"/>
      <c r="H132" s="43"/>
      <c r="I132" s="232"/>
      <c r="J132" s="43"/>
      <c r="K132" s="43"/>
      <c r="L132" s="47"/>
      <c r="M132" s="233"/>
      <c r="N132" s="234"/>
      <c r="O132" s="87"/>
      <c r="P132" s="87"/>
      <c r="Q132" s="87"/>
      <c r="R132" s="87"/>
      <c r="S132" s="87"/>
      <c r="T132" s="88"/>
      <c r="U132" s="41"/>
      <c r="V132" s="41"/>
      <c r="W132" s="41"/>
      <c r="X132" s="41"/>
      <c r="Y132" s="41"/>
      <c r="Z132" s="41"/>
      <c r="AA132" s="41"/>
      <c r="AB132" s="41"/>
      <c r="AC132" s="41"/>
      <c r="AD132" s="41"/>
      <c r="AE132" s="41"/>
      <c r="AT132" s="20" t="s">
        <v>196</v>
      </c>
      <c r="AU132" s="20" t="s">
        <v>79</v>
      </c>
    </row>
    <row r="133" s="2" customFormat="1">
      <c r="A133" s="41"/>
      <c r="B133" s="42"/>
      <c r="C133" s="43"/>
      <c r="D133" s="230" t="s">
        <v>197</v>
      </c>
      <c r="E133" s="43"/>
      <c r="F133" s="235" t="s">
        <v>451</v>
      </c>
      <c r="G133" s="43"/>
      <c r="H133" s="43"/>
      <c r="I133" s="232"/>
      <c r="J133" s="43"/>
      <c r="K133" s="43"/>
      <c r="L133" s="47"/>
      <c r="M133" s="233"/>
      <c r="N133" s="234"/>
      <c r="O133" s="87"/>
      <c r="P133" s="87"/>
      <c r="Q133" s="87"/>
      <c r="R133" s="87"/>
      <c r="S133" s="87"/>
      <c r="T133" s="88"/>
      <c r="U133" s="41"/>
      <c r="V133" s="41"/>
      <c r="W133" s="41"/>
      <c r="X133" s="41"/>
      <c r="Y133" s="41"/>
      <c r="Z133" s="41"/>
      <c r="AA133" s="41"/>
      <c r="AB133" s="41"/>
      <c r="AC133" s="41"/>
      <c r="AD133" s="41"/>
      <c r="AE133" s="41"/>
      <c r="AT133" s="20" t="s">
        <v>197</v>
      </c>
      <c r="AU133" s="20" t="s">
        <v>79</v>
      </c>
    </row>
    <row r="134" s="12" customFormat="1" ht="25.92" customHeight="1">
      <c r="A134" s="12"/>
      <c r="B134" s="200"/>
      <c r="C134" s="201"/>
      <c r="D134" s="202" t="s">
        <v>71</v>
      </c>
      <c r="E134" s="203" t="s">
        <v>462</v>
      </c>
      <c r="F134" s="203" t="s">
        <v>463</v>
      </c>
      <c r="G134" s="201"/>
      <c r="H134" s="201"/>
      <c r="I134" s="204"/>
      <c r="J134" s="205">
        <f>BK134</f>
        <v>0</v>
      </c>
      <c r="K134" s="201"/>
      <c r="L134" s="206"/>
      <c r="M134" s="207"/>
      <c r="N134" s="208"/>
      <c r="O134" s="208"/>
      <c r="P134" s="209">
        <f>SUM(P135:P139)</f>
        <v>0</v>
      </c>
      <c r="Q134" s="208"/>
      <c r="R134" s="209">
        <f>SUM(R135:R139)</f>
        <v>0</v>
      </c>
      <c r="S134" s="208"/>
      <c r="T134" s="210">
        <f>SUM(T135:T139)</f>
        <v>0</v>
      </c>
      <c r="U134" s="12"/>
      <c r="V134" s="12"/>
      <c r="W134" s="12"/>
      <c r="X134" s="12"/>
      <c r="Y134" s="12"/>
      <c r="Z134" s="12"/>
      <c r="AA134" s="12"/>
      <c r="AB134" s="12"/>
      <c r="AC134" s="12"/>
      <c r="AD134" s="12"/>
      <c r="AE134" s="12"/>
      <c r="AR134" s="211" t="s">
        <v>79</v>
      </c>
      <c r="AT134" s="212" t="s">
        <v>71</v>
      </c>
      <c r="AU134" s="212" t="s">
        <v>72</v>
      </c>
      <c r="AY134" s="211" t="s">
        <v>186</v>
      </c>
      <c r="BK134" s="213">
        <f>SUM(BK135:BK139)</f>
        <v>0</v>
      </c>
    </row>
    <row r="135" s="2" customFormat="1" ht="16.5" customHeight="1">
      <c r="A135" s="41"/>
      <c r="B135" s="42"/>
      <c r="C135" s="216" t="s">
        <v>464</v>
      </c>
      <c r="D135" s="240" t="s">
        <v>190</v>
      </c>
      <c r="E135" s="218" t="s">
        <v>465</v>
      </c>
      <c r="F135" s="219" t="s">
        <v>466</v>
      </c>
      <c r="G135" s="220" t="s">
        <v>224</v>
      </c>
      <c r="H135" s="221">
        <v>32</v>
      </c>
      <c r="I135" s="222"/>
      <c r="J135" s="223">
        <f>ROUND(I135*H135,2)</f>
        <v>0</v>
      </c>
      <c r="K135" s="219" t="s">
        <v>225</v>
      </c>
      <c r="L135" s="47"/>
      <c r="M135" s="224" t="s">
        <v>19</v>
      </c>
      <c r="N135" s="225" t="s">
        <v>43</v>
      </c>
      <c r="O135" s="87"/>
      <c r="P135" s="226">
        <f>O135*H135</f>
        <v>0</v>
      </c>
      <c r="Q135" s="226">
        <v>0</v>
      </c>
      <c r="R135" s="226">
        <f>Q135*H135</f>
        <v>0</v>
      </c>
      <c r="S135" s="226">
        <v>0</v>
      </c>
      <c r="T135" s="227">
        <f>S135*H135</f>
        <v>0</v>
      </c>
      <c r="U135" s="41"/>
      <c r="V135" s="41"/>
      <c r="W135" s="41"/>
      <c r="X135" s="41"/>
      <c r="Y135" s="41"/>
      <c r="Z135" s="41"/>
      <c r="AA135" s="41"/>
      <c r="AB135" s="41"/>
      <c r="AC135" s="41"/>
      <c r="AD135" s="41"/>
      <c r="AE135" s="41"/>
      <c r="AR135" s="228" t="s">
        <v>226</v>
      </c>
      <c r="AT135" s="228" t="s">
        <v>190</v>
      </c>
      <c r="AU135" s="228" t="s">
        <v>79</v>
      </c>
      <c r="AY135" s="20" t="s">
        <v>186</v>
      </c>
      <c r="BE135" s="229">
        <f>IF(N135="základní",J135,0)</f>
        <v>0</v>
      </c>
      <c r="BF135" s="229">
        <f>IF(N135="snížená",J135,0)</f>
        <v>0</v>
      </c>
      <c r="BG135" s="229">
        <f>IF(N135="zákl. přenesená",J135,0)</f>
        <v>0</v>
      </c>
      <c r="BH135" s="229">
        <f>IF(N135="sníž. přenesená",J135,0)</f>
        <v>0</v>
      </c>
      <c r="BI135" s="229">
        <f>IF(N135="nulová",J135,0)</f>
        <v>0</v>
      </c>
      <c r="BJ135" s="20" t="s">
        <v>79</v>
      </c>
      <c r="BK135" s="229">
        <f>ROUND(I135*H135,2)</f>
        <v>0</v>
      </c>
      <c r="BL135" s="20" t="s">
        <v>226</v>
      </c>
      <c r="BM135" s="228" t="s">
        <v>467</v>
      </c>
    </row>
    <row r="136" s="2" customFormat="1">
      <c r="A136" s="41"/>
      <c r="B136" s="42"/>
      <c r="C136" s="43"/>
      <c r="D136" s="230" t="s">
        <v>196</v>
      </c>
      <c r="E136" s="43"/>
      <c r="F136" s="231" t="s">
        <v>466</v>
      </c>
      <c r="G136" s="43"/>
      <c r="H136" s="43"/>
      <c r="I136" s="232"/>
      <c r="J136" s="43"/>
      <c r="K136" s="43"/>
      <c r="L136" s="47"/>
      <c r="M136" s="233"/>
      <c r="N136" s="234"/>
      <c r="O136" s="87"/>
      <c r="P136" s="87"/>
      <c r="Q136" s="87"/>
      <c r="R136" s="87"/>
      <c r="S136" s="87"/>
      <c r="T136" s="88"/>
      <c r="U136" s="41"/>
      <c r="V136" s="41"/>
      <c r="W136" s="41"/>
      <c r="X136" s="41"/>
      <c r="Y136" s="41"/>
      <c r="Z136" s="41"/>
      <c r="AA136" s="41"/>
      <c r="AB136" s="41"/>
      <c r="AC136" s="41"/>
      <c r="AD136" s="41"/>
      <c r="AE136" s="41"/>
      <c r="AT136" s="20" t="s">
        <v>196</v>
      </c>
      <c r="AU136" s="20" t="s">
        <v>79</v>
      </c>
    </row>
    <row r="137" s="2" customFormat="1">
      <c r="A137" s="41"/>
      <c r="B137" s="42"/>
      <c r="C137" s="43"/>
      <c r="D137" s="241" t="s">
        <v>229</v>
      </c>
      <c r="E137" s="43"/>
      <c r="F137" s="242" t="s">
        <v>468</v>
      </c>
      <c r="G137" s="43"/>
      <c r="H137" s="43"/>
      <c r="I137" s="232"/>
      <c r="J137" s="43"/>
      <c r="K137" s="43"/>
      <c r="L137" s="47"/>
      <c r="M137" s="233"/>
      <c r="N137" s="234"/>
      <c r="O137" s="87"/>
      <c r="P137" s="87"/>
      <c r="Q137" s="87"/>
      <c r="R137" s="87"/>
      <c r="S137" s="87"/>
      <c r="T137" s="88"/>
      <c r="U137" s="41"/>
      <c r="V137" s="41"/>
      <c r="W137" s="41"/>
      <c r="X137" s="41"/>
      <c r="Y137" s="41"/>
      <c r="Z137" s="41"/>
      <c r="AA137" s="41"/>
      <c r="AB137" s="41"/>
      <c r="AC137" s="41"/>
      <c r="AD137" s="41"/>
      <c r="AE137" s="41"/>
      <c r="AT137" s="20" t="s">
        <v>229</v>
      </c>
      <c r="AU137" s="20" t="s">
        <v>79</v>
      </c>
    </row>
    <row r="138" s="2" customFormat="1">
      <c r="A138" s="41"/>
      <c r="B138" s="42"/>
      <c r="C138" s="43"/>
      <c r="D138" s="230" t="s">
        <v>197</v>
      </c>
      <c r="E138" s="43"/>
      <c r="F138" s="235" t="s">
        <v>469</v>
      </c>
      <c r="G138" s="43"/>
      <c r="H138" s="43"/>
      <c r="I138" s="232"/>
      <c r="J138" s="43"/>
      <c r="K138" s="43"/>
      <c r="L138" s="47"/>
      <c r="M138" s="233"/>
      <c r="N138" s="234"/>
      <c r="O138" s="87"/>
      <c r="P138" s="87"/>
      <c r="Q138" s="87"/>
      <c r="R138" s="87"/>
      <c r="S138" s="87"/>
      <c r="T138" s="88"/>
      <c r="U138" s="41"/>
      <c r="V138" s="41"/>
      <c r="W138" s="41"/>
      <c r="X138" s="41"/>
      <c r="Y138" s="41"/>
      <c r="Z138" s="41"/>
      <c r="AA138" s="41"/>
      <c r="AB138" s="41"/>
      <c r="AC138" s="41"/>
      <c r="AD138" s="41"/>
      <c r="AE138" s="41"/>
      <c r="AT138" s="20" t="s">
        <v>197</v>
      </c>
      <c r="AU138" s="20" t="s">
        <v>79</v>
      </c>
    </row>
    <row r="139" s="14" customFormat="1">
      <c r="A139" s="14"/>
      <c r="B139" s="253"/>
      <c r="C139" s="254"/>
      <c r="D139" s="230" t="s">
        <v>232</v>
      </c>
      <c r="E139" s="255" t="s">
        <v>19</v>
      </c>
      <c r="F139" s="256" t="s">
        <v>470</v>
      </c>
      <c r="G139" s="254"/>
      <c r="H139" s="257">
        <v>32</v>
      </c>
      <c r="I139" s="258"/>
      <c r="J139" s="254"/>
      <c r="K139" s="254"/>
      <c r="L139" s="259"/>
      <c r="M139" s="260"/>
      <c r="N139" s="261"/>
      <c r="O139" s="261"/>
      <c r="P139" s="261"/>
      <c r="Q139" s="261"/>
      <c r="R139" s="261"/>
      <c r="S139" s="261"/>
      <c r="T139" s="262"/>
      <c r="U139" s="14"/>
      <c r="V139" s="14"/>
      <c r="W139" s="14"/>
      <c r="X139" s="14"/>
      <c r="Y139" s="14"/>
      <c r="Z139" s="14"/>
      <c r="AA139" s="14"/>
      <c r="AB139" s="14"/>
      <c r="AC139" s="14"/>
      <c r="AD139" s="14"/>
      <c r="AE139" s="14"/>
      <c r="AT139" s="263" t="s">
        <v>232</v>
      </c>
      <c r="AU139" s="263" t="s">
        <v>79</v>
      </c>
      <c r="AV139" s="14" t="s">
        <v>81</v>
      </c>
      <c r="AW139" s="14" t="s">
        <v>33</v>
      </c>
      <c r="AX139" s="14" t="s">
        <v>79</v>
      </c>
      <c r="AY139" s="263" t="s">
        <v>186</v>
      </c>
    </row>
    <row r="140" s="12" customFormat="1" ht="25.92" customHeight="1">
      <c r="A140" s="12"/>
      <c r="B140" s="200"/>
      <c r="C140" s="201"/>
      <c r="D140" s="202" t="s">
        <v>71</v>
      </c>
      <c r="E140" s="203" t="s">
        <v>292</v>
      </c>
      <c r="F140" s="203" t="s">
        <v>471</v>
      </c>
      <c r="G140" s="201"/>
      <c r="H140" s="201"/>
      <c r="I140" s="204"/>
      <c r="J140" s="205">
        <f>BK140</f>
        <v>0</v>
      </c>
      <c r="K140" s="201"/>
      <c r="L140" s="206"/>
      <c r="M140" s="207"/>
      <c r="N140" s="208"/>
      <c r="O140" s="208"/>
      <c r="P140" s="209">
        <f>SUM(P141:P144)</f>
        <v>0</v>
      </c>
      <c r="Q140" s="208"/>
      <c r="R140" s="209">
        <f>SUM(R141:R144)</f>
        <v>0</v>
      </c>
      <c r="S140" s="208"/>
      <c r="T140" s="210">
        <f>SUM(T141:T144)</f>
        <v>0</v>
      </c>
      <c r="U140" s="12"/>
      <c r="V140" s="12"/>
      <c r="W140" s="12"/>
      <c r="X140" s="12"/>
      <c r="Y140" s="12"/>
      <c r="Z140" s="12"/>
      <c r="AA140" s="12"/>
      <c r="AB140" s="12"/>
      <c r="AC140" s="12"/>
      <c r="AD140" s="12"/>
      <c r="AE140" s="12"/>
      <c r="AR140" s="211" t="s">
        <v>79</v>
      </c>
      <c r="AT140" s="212" t="s">
        <v>71</v>
      </c>
      <c r="AU140" s="212" t="s">
        <v>72</v>
      </c>
      <c r="AY140" s="211" t="s">
        <v>186</v>
      </c>
      <c r="BK140" s="213">
        <f>SUM(BK141:BK144)</f>
        <v>0</v>
      </c>
    </row>
    <row r="141" s="2" customFormat="1" ht="16.5" customHeight="1">
      <c r="A141" s="41"/>
      <c r="B141" s="42"/>
      <c r="C141" s="216" t="s">
        <v>472</v>
      </c>
      <c r="D141" s="240" t="s">
        <v>190</v>
      </c>
      <c r="E141" s="218" t="s">
        <v>473</v>
      </c>
      <c r="F141" s="219" t="s">
        <v>474</v>
      </c>
      <c r="G141" s="220" t="s">
        <v>324</v>
      </c>
      <c r="H141" s="278"/>
      <c r="I141" s="222"/>
      <c r="J141" s="223">
        <f>ROUND(I141*H141,2)</f>
        <v>0</v>
      </c>
      <c r="K141" s="219" t="s">
        <v>225</v>
      </c>
      <c r="L141" s="47"/>
      <c r="M141" s="224" t="s">
        <v>19</v>
      </c>
      <c r="N141" s="225" t="s">
        <v>43</v>
      </c>
      <c r="O141" s="87"/>
      <c r="P141" s="226">
        <f>O141*H141</f>
        <v>0</v>
      </c>
      <c r="Q141" s="226">
        <v>0</v>
      </c>
      <c r="R141" s="226">
        <f>Q141*H141</f>
        <v>0</v>
      </c>
      <c r="S141" s="226">
        <v>0</v>
      </c>
      <c r="T141" s="227">
        <f>S141*H141</f>
        <v>0</v>
      </c>
      <c r="U141" s="41"/>
      <c r="V141" s="41"/>
      <c r="W141" s="41"/>
      <c r="X141" s="41"/>
      <c r="Y141" s="41"/>
      <c r="Z141" s="41"/>
      <c r="AA141" s="41"/>
      <c r="AB141" s="41"/>
      <c r="AC141" s="41"/>
      <c r="AD141" s="41"/>
      <c r="AE141" s="41"/>
      <c r="AR141" s="228" t="s">
        <v>226</v>
      </c>
      <c r="AT141" s="228" t="s">
        <v>190</v>
      </c>
      <c r="AU141" s="228" t="s">
        <v>79</v>
      </c>
      <c r="AY141" s="20" t="s">
        <v>186</v>
      </c>
      <c r="BE141" s="229">
        <f>IF(N141="základní",J141,0)</f>
        <v>0</v>
      </c>
      <c r="BF141" s="229">
        <f>IF(N141="snížená",J141,0)</f>
        <v>0</v>
      </c>
      <c r="BG141" s="229">
        <f>IF(N141="zákl. přenesená",J141,0)</f>
        <v>0</v>
      </c>
      <c r="BH141" s="229">
        <f>IF(N141="sníž. přenesená",J141,0)</f>
        <v>0</v>
      </c>
      <c r="BI141" s="229">
        <f>IF(N141="nulová",J141,0)</f>
        <v>0</v>
      </c>
      <c r="BJ141" s="20" t="s">
        <v>79</v>
      </c>
      <c r="BK141" s="229">
        <f>ROUND(I141*H141,2)</f>
        <v>0</v>
      </c>
      <c r="BL141" s="20" t="s">
        <v>226</v>
      </c>
      <c r="BM141" s="228" t="s">
        <v>475</v>
      </c>
    </row>
    <row r="142" s="2" customFormat="1">
      <c r="A142" s="41"/>
      <c r="B142" s="42"/>
      <c r="C142" s="43"/>
      <c r="D142" s="230" t="s">
        <v>196</v>
      </c>
      <c r="E142" s="43"/>
      <c r="F142" s="231" t="s">
        <v>474</v>
      </c>
      <c r="G142" s="43"/>
      <c r="H142" s="43"/>
      <c r="I142" s="232"/>
      <c r="J142" s="43"/>
      <c r="K142" s="43"/>
      <c r="L142" s="47"/>
      <c r="M142" s="233"/>
      <c r="N142" s="234"/>
      <c r="O142" s="87"/>
      <c r="P142" s="87"/>
      <c r="Q142" s="87"/>
      <c r="R142" s="87"/>
      <c r="S142" s="87"/>
      <c r="T142" s="88"/>
      <c r="U142" s="41"/>
      <c r="V142" s="41"/>
      <c r="W142" s="41"/>
      <c r="X142" s="41"/>
      <c r="Y142" s="41"/>
      <c r="Z142" s="41"/>
      <c r="AA142" s="41"/>
      <c r="AB142" s="41"/>
      <c r="AC142" s="41"/>
      <c r="AD142" s="41"/>
      <c r="AE142" s="41"/>
      <c r="AT142" s="20" t="s">
        <v>196</v>
      </c>
      <c r="AU142" s="20" t="s">
        <v>79</v>
      </c>
    </row>
    <row r="143" s="2" customFormat="1">
      <c r="A143" s="41"/>
      <c r="B143" s="42"/>
      <c r="C143" s="43"/>
      <c r="D143" s="241" t="s">
        <v>229</v>
      </c>
      <c r="E143" s="43"/>
      <c r="F143" s="242" t="s">
        <v>476</v>
      </c>
      <c r="G143" s="43"/>
      <c r="H143" s="43"/>
      <c r="I143" s="232"/>
      <c r="J143" s="43"/>
      <c r="K143" s="43"/>
      <c r="L143" s="47"/>
      <c r="M143" s="233"/>
      <c r="N143" s="234"/>
      <c r="O143" s="87"/>
      <c r="P143" s="87"/>
      <c r="Q143" s="87"/>
      <c r="R143" s="87"/>
      <c r="S143" s="87"/>
      <c r="T143" s="88"/>
      <c r="U143" s="41"/>
      <c r="V143" s="41"/>
      <c r="W143" s="41"/>
      <c r="X143" s="41"/>
      <c r="Y143" s="41"/>
      <c r="Z143" s="41"/>
      <c r="AA143" s="41"/>
      <c r="AB143" s="41"/>
      <c r="AC143" s="41"/>
      <c r="AD143" s="41"/>
      <c r="AE143" s="41"/>
      <c r="AT143" s="20" t="s">
        <v>229</v>
      </c>
      <c r="AU143" s="20" t="s">
        <v>79</v>
      </c>
    </row>
    <row r="144" s="2" customFormat="1">
      <c r="A144" s="41"/>
      <c r="B144" s="42"/>
      <c r="C144" s="43"/>
      <c r="D144" s="230" t="s">
        <v>197</v>
      </c>
      <c r="E144" s="43"/>
      <c r="F144" s="235" t="s">
        <v>477</v>
      </c>
      <c r="G144" s="43"/>
      <c r="H144" s="43"/>
      <c r="I144" s="232"/>
      <c r="J144" s="43"/>
      <c r="K144" s="43"/>
      <c r="L144" s="47"/>
      <c r="M144" s="236"/>
      <c r="N144" s="237"/>
      <c r="O144" s="238"/>
      <c r="P144" s="238"/>
      <c r="Q144" s="238"/>
      <c r="R144" s="238"/>
      <c r="S144" s="238"/>
      <c r="T144" s="239"/>
      <c r="U144" s="41"/>
      <c r="V144" s="41"/>
      <c r="W144" s="41"/>
      <c r="X144" s="41"/>
      <c r="Y144" s="41"/>
      <c r="Z144" s="41"/>
      <c r="AA144" s="41"/>
      <c r="AB144" s="41"/>
      <c r="AC144" s="41"/>
      <c r="AD144" s="41"/>
      <c r="AE144" s="41"/>
      <c r="AT144" s="20" t="s">
        <v>197</v>
      </c>
      <c r="AU144" s="20" t="s">
        <v>79</v>
      </c>
    </row>
    <row r="145" s="2" customFormat="1" ht="6.96" customHeight="1">
      <c r="A145" s="41"/>
      <c r="B145" s="62"/>
      <c r="C145" s="63"/>
      <c r="D145" s="63"/>
      <c r="E145" s="63"/>
      <c r="F145" s="63"/>
      <c r="G145" s="63"/>
      <c r="H145" s="63"/>
      <c r="I145" s="63"/>
      <c r="J145" s="63"/>
      <c r="K145" s="63"/>
      <c r="L145" s="47"/>
      <c r="M145" s="41"/>
      <c r="O145" s="41"/>
      <c r="P145" s="41"/>
      <c r="Q145" s="41"/>
      <c r="R145" s="41"/>
      <c r="S145" s="41"/>
      <c r="T145" s="41"/>
      <c r="U145" s="41"/>
      <c r="V145" s="41"/>
      <c r="W145" s="41"/>
      <c r="X145" s="41"/>
      <c r="Y145" s="41"/>
      <c r="Z145" s="41"/>
      <c r="AA145" s="41"/>
      <c r="AB145" s="41"/>
      <c r="AC145" s="41"/>
      <c r="AD145" s="41"/>
      <c r="AE145" s="41"/>
    </row>
  </sheetData>
  <sheetProtection sheet="1" autoFilter="0" formatColumns="0" formatRows="0" objects="1" scenarios="1" spinCount="100000" saltValue="gOgljl13F+q6xdlHI9w2RvSM7mMl1bsGZIa+MhEGvtwsj5mEsOsfBZtUakpvQO2xLjyCKc4LbQFBJrW2UtvIIg==" hashValue="JveeFiYoyrrwRYKK5ubS2FCUlM+oSzbIkFdbDGstvw9qJW1Lo1RgskLC1CybKtAjTZsJlvQVLHS1jRcjbtyf3Q==" algorithmName="SHA-512" password="B0C9"/>
  <autoFilter ref="C89:K144"/>
  <mergeCells count="12">
    <mergeCell ref="E7:H7"/>
    <mergeCell ref="E9:H9"/>
    <mergeCell ref="E11:H11"/>
    <mergeCell ref="E20:H20"/>
    <mergeCell ref="E29:H29"/>
    <mergeCell ref="E50:H50"/>
    <mergeCell ref="E52:H52"/>
    <mergeCell ref="E54:H54"/>
    <mergeCell ref="E78:H78"/>
    <mergeCell ref="E80:H80"/>
    <mergeCell ref="E82:H82"/>
    <mergeCell ref="L2:V2"/>
  </mergeCells>
  <hyperlinks>
    <hyperlink ref="F94" r:id="rId1" display="https://podminky.urs.cz/item/CS_URS_2024_02/741110333"/>
    <hyperlink ref="F98" r:id="rId2" display="https://podminky.urs.cz/item/CS_URS_2024_02/741112001"/>
    <hyperlink ref="F108" r:id="rId3" display="https://podminky.urs.cz/item/CS_URS_2024_02/741120201"/>
    <hyperlink ref="F137" r:id="rId4" display="https://podminky.urs.cz/item/CS_URS_2024_02/741910412"/>
    <hyperlink ref="F143" r:id="rId5" display="https://podminky.urs.cz/item/CS_URS_2024_02/998741201"/>
  </hyperlinks>
  <pageMargins left="0.39375" right="0.39375" top="0.39375" bottom="0.39375" header="0" footer="0"/>
  <pageSetup paperSize="9" orientation="landscape" blackAndWhite="1" fitToHeight="100"/>
  <headerFooter>
    <oddFooter>&amp;CStrana &amp;P z &amp;N</oddFooter>
  </headerFooter>
  <drawing r:id="rId6"/>
</worksheet>
</file>

<file path=docProps/core.xml><?xml version="1.0" encoding="utf-8"?>
<cp:coreProperties xmlns:dc="http://purl.org/dc/elements/1.1/" xmlns:dcterms="http://purl.org/dc/terms/" xmlns:xsi="http://www.w3.org/2001/XMLSchema-instance" xmlns:cp="http://schemas.openxmlformats.org/package/2006/metadata/core-properties">
  <dc:creator>JANNIKE-NOVYDEL\Jannike</dc:creator>
  <cp:lastModifiedBy>JANNIKE-NOVYDEL\Jannike</cp:lastModifiedBy>
  <dcterms:created xsi:type="dcterms:W3CDTF">2025-08-15T07:32:32Z</dcterms:created>
  <dcterms:modified xsi:type="dcterms:W3CDTF">2025-08-15T07:32:41Z</dcterms:modified>
</cp:coreProperties>
</file>